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8800" windowHeight="12330" tabRatio="844"/>
  </bookViews>
  <sheets>
    <sheet name="Pārdošanas plāns" sheetId="44" r:id="rId1"/>
    <sheet name="Izmaksu plāns" sheetId="45" r:id="rId2"/>
    <sheet name="Likviditātes plāns" sheetId="46" r:id="rId3"/>
    <sheet name="Kapitāla plāns" sheetId="47" r:id="rId4"/>
    <sheet name="Operatīvā budžeta pārskats" sheetId="49" r:id="rId5"/>
    <sheet name="Izmaksu specifikācija" sheetId="18" r:id="rId6"/>
    <sheet name="Produkta piemērs" sheetId="22" r:id="rId7"/>
    <sheet name="Produkts 1" sheetId="35" r:id="rId8"/>
    <sheet name="Produkts 2" sheetId="36" r:id="rId9"/>
    <sheet name="Produkts 3" sheetId="37" r:id="rId10"/>
    <sheet name="Produkts 4" sheetId="38" r:id="rId11"/>
    <sheet name="Produkts 5" sheetId="39" r:id="rId12"/>
    <sheet name="Produkts 6" sheetId="40" r:id="rId13"/>
    <sheet name="Produkts 7" sheetId="42" r:id="rId14"/>
    <sheet name="Produkts 8" sheetId="43" r:id="rId15"/>
    <sheet name="Produkts nn" sheetId="41" r:id="rId16"/>
    <sheet name="Cenu lapa" sheetId="19" r:id="rId17"/>
  </sheets>
  <definedNames>
    <definedName name="_xlnm.Print_Area" localSheetId="6">'Produkta piemērs'!$A$1:$K$36</definedName>
    <definedName name="_xlnm.Print_Area" localSheetId="7">'Produkts 1'!$A$2:$K$38</definedName>
    <definedName name="_xlnm.Print_Area" localSheetId="8">'Produkts 2'!$A$1:$K$36</definedName>
    <definedName name="_xlnm.Print_Area" localSheetId="9">'Produkts 3'!$A$1:$K$36</definedName>
    <definedName name="_xlnm.Print_Area" localSheetId="10">'Produkts 4'!$A$1:$K$36</definedName>
    <definedName name="_xlnm.Print_Area" localSheetId="11">'Produkts 5'!$A$1:$K$36</definedName>
    <definedName name="_xlnm.Print_Area" localSheetId="12">'Produkts 6'!$A$1:$K$36</definedName>
    <definedName name="_xlnm.Print_Area" localSheetId="13">'Produkts 7'!$A$1:$K$36</definedName>
    <definedName name="_xlnm.Print_Area" localSheetId="14">'Produkts 8'!$A$1:$K$36</definedName>
    <definedName name="_xlnm.Print_Area" localSheetId="15">'Produkts nn'!$A$1:$K$36</definedName>
  </definedNames>
  <calcPr calcId="1257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4" i="47"/>
  <c r="B11"/>
  <c r="B11" i="44"/>
  <c r="E54" i="22" l="1"/>
  <c r="E43"/>
  <c r="B5" i="49" l="1"/>
  <c r="A4" i="44" l="1"/>
  <c r="A11"/>
  <c r="A10"/>
  <c r="A9"/>
  <c r="A8"/>
  <c r="A7"/>
  <c r="A6"/>
  <c r="A5"/>
  <c r="P11" i="46" l="1"/>
  <c r="Q11"/>
  <c r="P12"/>
  <c r="Q12"/>
  <c r="P13"/>
  <c r="Q13"/>
  <c r="C13"/>
  <c r="P14"/>
  <c r="C11" i="45"/>
  <c r="C11" i="46" s="1"/>
  <c r="C12" i="45"/>
  <c r="B15" i="49" s="1"/>
  <c r="P5" i="46"/>
  <c r="P4"/>
  <c r="P24"/>
  <c r="P23"/>
  <c r="P22"/>
  <c r="P21"/>
  <c r="P20"/>
  <c r="P19"/>
  <c r="P18"/>
  <c r="P17"/>
  <c r="P16"/>
  <c r="P15"/>
  <c r="P10"/>
  <c r="P9"/>
  <c r="P8"/>
  <c r="P7"/>
  <c r="C12" l="1"/>
  <c r="B9" i="47"/>
  <c r="B8"/>
  <c r="B7"/>
  <c r="B37"/>
  <c r="B31"/>
  <c r="B25"/>
  <c r="B6"/>
  <c r="B36" i="49"/>
  <c r="B35"/>
  <c r="B34"/>
  <c r="B26"/>
  <c r="B27"/>
  <c r="B28"/>
  <c r="B25"/>
  <c r="B23"/>
  <c r="B22"/>
  <c r="B21"/>
  <c r="C5" i="46"/>
  <c r="B29" i="49" l="1"/>
  <c r="B24"/>
  <c r="B10" i="47"/>
  <c r="B15" s="1"/>
  <c r="D9" i="35"/>
  <c r="G9"/>
  <c r="H9"/>
  <c r="I9"/>
  <c r="D10"/>
  <c r="G10"/>
  <c r="H10"/>
  <c r="I10"/>
  <c r="D11"/>
  <c r="G11"/>
  <c r="H11"/>
  <c r="I11"/>
  <c r="D12"/>
  <c r="G12"/>
  <c r="H12"/>
  <c r="I12"/>
  <c r="D13"/>
  <c r="G13"/>
  <c r="H13"/>
  <c r="I13"/>
  <c r="D14"/>
  <c r="G14"/>
  <c r="H14"/>
  <c r="I14"/>
  <c r="D15"/>
  <c r="G15"/>
  <c r="H15"/>
  <c r="I15"/>
  <c r="D8" i="36"/>
  <c r="J8" s="1"/>
  <c r="G8"/>
  <c r="H8"/>
  <c r="I8"/>
  <c r="D9"/>
  <c r="G9"/>
  <c r="J9" s="1"/>
  <c r="H9"/>
  <c r="I9"/>
  <c r="D10"/>
  <c r="G10"/>
  <c r="J10" s="1"/>
  <c r="H10"/>
  <c r="I10"/>
  <c r="D11"/>
  <c r="G11"/>
  <c r="J11" s="1"/>
  <c r="H11"/>
  <c r="I11"/>
  <c r="D12"/>
  <c r="G12"/>
  <c r="J12" s="1"/>
  <c r="H12"/>
  <c r="I12"/>
  <c r="D13"/>
  <c r="G13"/>
  <c r="H13"/>
  <c r="I13"/>
  <c r="D14"/>
  <c r="G14"/>
  <c r="J14" s="1"/>
  <c r="H14"/>
  <c r="I14"/>
  <c r="D8" i="37"/>
  <c r="G8"/>
  <c r="H8"/>
  <c r="I8"/>
  <c r="J8"/>
  <c r="D9"/>
  <c r="G9"/>
  <c r="H9"/>
  <c r="I9"/>
  <c r="J9"/>
  <c r="D10"/>
  <c r="G10"/>
  <c r="J10" s="1"/>
  <c r="H10"/>
  <c r="I10"/>
  <c r="D11"/>
  <c r="G11"/>
  <c r="H11"/>
  <c r="I11"/>
  <c r="J11"/>
  <c r="D12"/>
  <c r="G12"/>
  <c r="J12" s="1"/>
  <c r="H12"/>
  <c r="I12"/>
  <c r="D13"/>
  <c r="G13"/>
  <c r="J13" s="1"/>
  <c r="H13"/>
  <c r="I13"/>
  <c r="D14"/>
  <c r="G14"/>
  <c r="J14" s="1"/>
  <c r="H14"/>
  <c r="I14"/>
  <c r="D8" i="38"/>
  <c r="G8"/>
  <c r="H8"/>
  <c r="I8"/>
  <c r="J8"/>
  <c r="D9"/>
  <c r="G9"/>
  <c r="J9" s="1"/>
  <c r="H9"/>
  <c r="I9"/>
  <c r="D10"/>
  <c r="G10"/>
  <c r="J10" s="1"/>
  <c r="H10"/>
  <c r="I10"/>
  <c r="D11"/>
  <c r="G11"/>
  <c r="H11"/>
  <c r="I11"/>
  <c r="J11"/>
  <c r="D12"/>
  <c r="G12"/>
  <c r="J12" s="1"/>
  <c r="H12"/>
  <c r="I12"/>
  <c r="D13"/>
  <c r="G13"/>
  <c r="J13" s="1"/>
  <c r="H13"/>
  <c r="I13"/>
  <c r="D14"/>
  <c r="G14"/>
  <c r="J14" s="1"/>
  <c r="H14"/>
  <c r="I14"/>
  <c r="D8" i="39"/>
  <c r="G8"/>
  <c r="J8" s="1"/>
  <c r="H8"/>
  <c r="I8"/>
  <c r="D9"/>
  <c r="G9"/>
  <c r="H9"/>
  <c r="I9"/>
  <c r="J9"/>
  <c r="D10"/>
  <c r="G10"/>
  <c r="H10"/>
  <c r="I10"/>
  <c r="J10"/>
  <c r="D11"/>
  <c r="G11"/>
  <c r="J11" s="1"/>
  <c r="H11"/>
  <c r="I11"/>
  <c r="D12"/>
  <c r="G12"/>
  <c r="J12" s="1"/>
  <c r="H12"/>
  <c r="I12"/>
  <c r="D13"/>
  <c r="G13"/>
  <c r="H13"/>
  <c r="I13"/>
  <c r="J13"/>
  <c r="D14"/>
  <c r="G14"/>
  <c r="J14" s="1"/>
  <c r="H14"/>
  <c r="I14"/>
  <c r="D8" i="40"/>
  <c r="G8"/>
  <c r="H8"/>
  <c r="I8"/>
  <c r="J8"/>
  <c r="D9"/>
  <c r="G9"/>
  <c r="H9"/>
  <c r="I9"/>
  <c r="J9"/>
  <c r="D10"/>
  <c r="G10"/>
  <c r="J10" s="1"/>
  <c r="H10"/>
  <c r="I10"/>
  <c r="D11"/>
  <c r="G11"/>
  <c r="H11"/>
  <c r="I11"/>
  <c r="J11"/>
  <c r="D12"/>
  <c r="G12"/>
  <c r="J12" s="1"/>
  <c r="H12"/>
  <c r="I12"/>
  <c r="D13"/>
  <c r="G13"/>
  <c r="J13" s="1"/>
  <c r="H13"/>
  <c r="I13"/>
  <c r="D14"/>
  <c r="G14"/>
  <c r="J14" s="1"/>
  <c r="H14"/>
  <c r="I14"/>
  <c r="D8" i="42"/>
  <c r="G8"/>
  <c r="H8"/>
  <c r="I8"/>
  <c r="J8"/>
  <c r="D9"/>
  <c r="G9"/>
  <c r="H9"/>
  <c r="I9"/>
  <c r="J9"/>
  <c r="D10"/>
  <c r="G10"/>
  <c r="J10" s="1"/>
  <c r="H10"/>
  <c r="I10"/>
  <c r="D11"/>
  <c r="G11"/>
  <c r="H11"/>
  <c r="I11"/>
  <c r="J11"/>
  <c r="D12"/>
  <c r="G12"/>
  <c r="J12" s="1"/>
  <c r="H12"/>
  <c r="I12"/>
  <c r="D13"/>
  <c r="G13"/>
  <c r="H13"/>
  <c r="I13"/>
  <c r="J13"/>
  <c r="D14"/>
  <c r="G14"/>
  <c r="J14" s="1"/>
  <c r="H14"/>
  <c r="I14"/>
  <c r="D8" i="43"/>
  <c r="G8"/>
  <c r="J8" s="1"/>
  <c r="H8"/>
  <c r="I8"/>
  <c r="D9"/>
  <c r="G9"/>
  <c r="H9"/>
  <c r="I9"/>
  <c r="J9"/>
  <c r="D10"/>
  <c r="G10"/>
  <c r="H10"/>
  <c r="I10"/>
  <c r="J10"/>
  <c r="D11"/>
  <c r="G11"/>
  <c r="J11" s="1"/>
  <c r="H11"/>
  <c r="I11"/>
  <c r="D12"/>
  <c r="G12"/>
  <c r="J12" s="1"/>
  <c r="H12"/>
  <c r="I12"/>
  <c r="D13"/>
  <c r="G13"/>
  <c r="H13"/>
  <c r="I13"/>
  <c r="J13"/>
  <c r="D14"/>
  <c r="G14"/>
  <c r="J14" s="1"/>
  <c r="H14"/>
  <c r="I14"/>
  <c r="D8" i="41"/>
  <c r="G8"/>
  <c r="H8"/>
  <c r="I8"/>
  <c r="J8"/>
  <c r="D9"/>
  <c r="G9"/>
  <c r="H9"/>
  <c r="I9"/>
  <c r="J9"/>
  <c r="D10"/>
  <c r="G10"/>
  <c r="J10" s="1"/>
  <c r="H10"/>
  <c r="I10"/>
  <c r="D11"/>
  <c r="G11"/>
  <c r="H11"/>
  <c r="I11"/>
  <c r="J11"/>
  <c r="D12"/>
  <c r="G12"/>
  <c r="H12"/>
  <c r="I12"/>
  <c r="J12"/>
  <c r="D13"/>
  <c r="G13"/>
  <c r="J13" s="1"/>
  <c r="H13"/>
  <c r="I13"/>
  <c r="D14"/>
  <c r="G14"/>
  <c r="J14" s="1"/>
  <c r="H14"/>
  <c r="I14"/>
  <c r="Q24" i="46"/>
  <c r="Q23"/>
  <c r="Q22"/>
  <c r="Q19"/>
  <c r="Q21"/>
  <c r="Q18"/>
  <c r="Q17"/>
  <c r="Q16"/>
  <c r="Q15"/>
  <c r="Q5"/>
  <c r="P25"/>
  <c r="Q25" s="1"/>
  <c r="P6"/>
  <c r="Q6" s="1"/>
  <c r="O25"/>
  <c r="N25"/>
  <c r="M25"/>
  <c r="L25"/>
  <c r="K25"/>
  <c r="J25"/>
  <c r="I25"/>
  <c r="H25"/>
  <c r="G25"/>
  <c r="F25"/>
  <c r="E25"/>
  <c r="D25"/>
  <c r="O6"/>
  <c r="O27" s="1"/>
  <c r="N6"/>
  <c r="M6"/>
  <c r="M27" s="1"/>
  <c r="L6"/>
  <c r="L27" s="1"/>
  <c r="K6"/>
  <c r="K27" s="1"/>
  <c r="J6"/>
  <c r="J27" s="1"/>
  <c r="I6"/>
  <c r="I27" s="1"/>
  <c r="H6"/>
  <c r="H27" s="1"/>
  <c r="G6"/>
  <c r="G27" s="1"/>
  <c r="F6"/>
  <c r="E6"/>
  <c r="D6"/>
  <c r="D27" s="1"/>
  <c r="D28" s="1"/>
  <c r="E26" s="1"/>
  <c r="C16" i="45"/>
  <c r="B18" i="49" s="1"/>
  <c r="C22" i="45"/>
  <c r="C15"/>
  <c r="B17" i="49" s="1"/>
  <c r="C21" i="45"/>
  <c r="B21" s="1"/>
  <c r="B23" s="1"/>
  <c r="C5"/>
  <c r="B9" i="49" s="1"/>
  <c r="C6" i="45"/>
  <c r="B10" i="49" s="1"/>
  <c r="C7" i="45"/>
  <c r="B11" i="49" s="1"/>
  <c r="C4" i="45"/>
  <c r="B8" i="49" s="1"/>
  <c r="C3" i="45"/>
  <c r="B7" i="49" s="1"/>
  <c r="C14" i="45"/>
  <c r="B16" i="49" s="1"/>
  <c r="J15" i="35" l="1"/>
  <c r="J14"/>
  <c r="J12"/>
  <c r="J11"/>
  <c r="J10"/>
  <c r="J9"/>
  <c r="J13"/>
  <c r="B30" i="49"/>
  <c r="E27" i="46"/>
  <c r="E28" s="1"/>
  <c r="F26" s="1"/>
  <c r="J13" i="36"/>
  <c r="P27" i="46"/>
  <c r="Q27"/>
  <c r="F27"/>
  <c r="N27"/>
  <c r="C23" i="45"/>
  <c r="B31" i="44"/>
  <c r="B26"/>
  <c r="F28" i="46" l="1"/>
  <c r="G26" s="1"/>
  <c r="G28" s="1"/>
  <c r="H26" s="1"/>
  <c r="H28" s="1"/>
  <c r="I26" s="1"/>
  <c r="I28" s="1"/>
  <c r="J26" s="1"/>
  <c r="J28" s="1"/>
  <c r="K26" s="1"/>
  <c r="K28" s="1"/>
  <c r="L26" s="1"/>
  <c r="L28" s="1"/>
  <c r="M26" s="1"/>
  <c r="M28" s="1"/>
  <c r="N26" s="1"/>
  <c r="N28" s="1"/>
  <c r="O26" s="1"/>
  <c r="O28" s="1"/>
  <c r="P26" s="1"/>
  <c r="P28" s="1"/>
  <c r="Q26" s="1"/>
  <c r="Q28" s="1"/>
  <c r="B32" i="44"/>
  <c r="C11"/>
  <c r="C10"/>
  <c r="C9"/>
  <c r="C8"/>
  <c r="C7"/>
  <c r="C6"/>
  <c r="C5"/>
  <c r="C4"/>
  <c r="C13" l="1"/>
  <c r="E67" i="41"/>
  <c r="E68" s="1"/>
  <c r="D60"/>
  <c r="D61" s="1"/>
  <c r="E51"/>
  <c r="E52" s="1"/>
  <c r="D44"/>
  <c r="D45" s="1"/>
  <c r="I35"/>
  <c r="H35"/>
  <c r="G35"/>
  <c r="D35"/>
  <c r="I34"/>
  <c r="H34"/>
  <c r="G34"/>
  <c r="D34"/>
  <c r="I33"/>
  <c r="H33"/>
  <c r="G33"/>
  <c r="D33"/>
  <c r="I32"/>
  <c r="H32"/>
  <c r="G32"/>
  <c r="D32"/>
  <c r="I31"/>
  <c r="H31"/>
  <c r="G31"/>
  <c r="D31"/>
  <c r="I30"/>
  <c r="H30"/>
  <c r="G30"/>
  <c r="D30"/>
  <c r="I29"/>
  <c r="H29"/>
  <c r="G29"/>
  <c r="D29"/>
  <c r="I28"/>
  <c r="H28"/>
  <c r="G28"/>
  <c r="D28"/>
  <c r="I27"/>
  <c r="H27"/>
  <c r="G27"/>
  <c r="G36" s="1"/>
  <c r="D27"/>
  <c r="I25"/>
  <c r="H25"/>
  <c r="G25"/>
  <c r="D25"/>
  <c r="I23"/>
  <c r="H23"/>
  <c r="G23"/>
  <c r="D23"/>
  <c r="I22"/>
  <c r="H22"/>
  <c r="G22"/>
  <c r="D22"/>
  <c r="I21"/>
  <c r="H21"/>
  <c r="G21"/>
  <c r="D21"/>
  <c r="I20"/>
  <c r="H20"/>
  <c r="G20"/>
  <c r="D20"/>
  <c r="I19"/>
  <c r="H19"/>
  <c r="G19"/>
  <c r="D19"/>
  <c r="I18"/>
  <c r="H18"/>
  <c r="G18"/>
  <c r="D18"/>
  <c r="I17"/>
  <c r="H17"/>
  <c r="G17"/>
  <c r="D17"/>
  <c r="I16"/>
  <c r="H16"/>
  <c r="G16"/>
  <c r="G26" s="1"/>
  <c r="D16"/>
  <c r="I7"/>
  <c r="H7"/>
  <c r="G7"/>
  <c r="D7"/>
  <c r="I6"/>
  <c r="H6"/>
  <c r="G6"/>
  <c r="D6"/>
  <c r="I5"/>
  <c r="H5"/>
  <c r="G5"/>
  <c r="D5"/>
  <c r="D15" s="1"/>
  <c r="E67" i="43"/>
  <c r="E68" s="1"/>
  <c r="D60"/>
  <c r="D61" s="1"/>
  <c r="E51"/>
  <c r="E52" s="1"/>
  <c r="D44"/>
  <c r="D45" s="1"/>
  <c r="I35"/>
  <c r="H35"/>
  <c r="G35"/>
  <c r="D35"/>
  <c r="I34"/>
  <c r="H34"/>
  <c r="G34"/>
  <c r="D34"/>
  <c r="I33"/>
  <c r="H33"/>
  <c r="G33"/>
  <c r="D33"/>
  <c r="I32"/>
  <c r="H32"/>
  <c r="G32"/>
  <c r="D32"/>
  <c r="I31"/>
  <c r="H31"/>
  <c r="G31"/>
  <c r="D31"/>
  <c r="I30"/>
  <c r="H30"/>
  <c r="G30"/>
  <c r="D30"/>
  <c r="I29"/>
  <c r="H29"/>
  <c r="G29"/>
  <c r="D29"/>
  <c r="I28"/>
  <c r="H28"/>
  <c r="G28"/>
  <c r="D28"/>
  <c r="I27"/>
  <c r="H27"/>
  <c r="G27"/>
  <c r="G36" s="1"/>
  <c r="D27"/>
  <c r="D36" s="1"/>
  <c r="I25"/>
  <c r="H25"/>
  <c r="G25"/>
  <c r="D25"/>
  <c r="I23"/>
  <c r="H23"/>
  <c r="G23"/>
  <c r="D23"/>
  <c r="I22"/>
  <c r="H22"/>
  <c r="G22"/>
  <c r="D22"/>
  <c r="I21"/>
  <c r="H21"/>
  <c r="G21"/>
  <c r="D21"/>
  <c r="I20"/>
  <c r="H20"/>
  <c r="G20"/>
  <c r="D20"/>
  <c r="I19"/>
  <c r="H19"/>
  <c r="G19"/>
  <c r="D19"/>
  <c r="I18"/>
  <c r="H18"/>
  <c r="G18"/>
  <c r="D18"/>
  <c r="I17"/>
  <c r="H17"/>
  <c r="G17"/>
  <c r="D17"/>
  <c r="I16"/>
  <c r="H16"/>
  <c r="G16"/>
  <c r="G26" s="1"/>
  <c r="D16"/>
  <c r="D26" s="1"/>
  <c r="I7"/>
  <c r="H7"/>
  <c r="G7"/>
  <c r="D7"/>
  <c r="I6"/>
  <c r="H6"/>
  <c r="G6"/>
  <c r="D6"/>
  <c r="I5"/>
  <c r="H5"/>
  <c r="G5"/>
  <c r="D5"/>
  <c r="D15" s="1"/>
  <c r="D37" s="1"/>
  <c r="E67" i="42"/>
  <c r="E68" s="1"/>
  <c r="D60"/>
  <c r="D61" s="1"/>
  <c r="E51"/>
  <c r="E52" s="1"/>
  <c r="D44"/>
  <c r="D45" s="1"/>
  <c r="I35"/>
  <c r="H35"/>
  <c r="G35"/>
  <c r="D35"/>
  <c r="I34"/>
  <c r="H34"/>
  <c r="G34"/>
  <c r="J34" s="1"/>
  <c r="D34"/>
  <c r="I33"/>
  <c r="H33"/>
  <c r="G33"/>
  <c r="J33" s="1"/>
  <c r="D33"/>
  <c r="I32"/>
  <c r="H32"/>
  <c r="G32"/>
  <c r="D32"/>
  <c r="I31"/>
  <c r="H31"/>
  <c r="G31"/>
  <c r="D31"/>
  <c r="I30"/>
  <c r="H30"/>
  <c r="G30"/>
  <c r="J30" s="1"/>
  <c r="D30"/>
  <c r="I29"/>
  <c r="H29"/>
  <c r="G29"/>
  <c r="J29" s="1"/>
  <c r="D29"/>
  <c r="I28"/>
  <c r="H28"/>
  <c r="G28"/>
  <c r="D28"/>
  <c r="I27"/>
  <c r="H27"/>
  <c r="G27"/>
  <c r="G36" s="1"/>
  <c r="D27"/>
  <c r="I25"/>
  <c r="H25"/>
  <c r="G25"/>
  <c r="D25"/>
  <c r="I23"/>
  <c r="H23"/>
  <c r="G23"/>
  <c r="J23" s="1"/>
  <c r="D23"/>
  <c r="I22"/>
  <c r="H22"/>
  <c r="G22"/>
  <c r="J22" s="1"/>
  <c r="D22"/>
  <c r="I21"/>
  <c r="H21"/>
  <c r="G21"/>
  <c r="J21" s="1"/>
  <c r="D21"/>
  <c r="I20"/>
  <c r="H20"/>
  <c r="G20"/>
  <c r="D20"/>
  <c r="I19"/>
  <c r="H19"/>
  <c r="G19"/>
  <c r="J19" s="1"/>
  <c r="D19"/>
  <c r="I18"/>
  <c r="H18"/>
  <c r="G18"/>
  <c r="J18" s="1"/>
  <c r="D18"/>
  <c r="I17"/>
  <c r="H17"/>
  <c r="G17"/>
  <c r="J17" s="1"/>
  <c r="D17"/>
  <c r="I16"/>
  <c r="H16"/>
  <c r="G16"/>
  <c r="G26" s="1"/>
  <c r="D16"/>
  <c r="I7"/>
  <c r="H7"/>
  <c r="G7"/>
  <c r="J7" s="1"/>
  <c r="D7"/>
  <c r="I6"/>
  <c r="H6"/>
  <c r="G6"/>
  <c r="D6"/>
  <c r="I5"/>
  <c r="H5"/>
  <c r="G5"/>
  <c r="J5" s="1"/>
  <c r="D5"/>
  <c r="D15" s="1"/>
  <c r="E67" i="40"/>
  <c r="E68" s="1"/>
  <c r="D60"/>
  <c r="D61" s="1"/>
  <c r="D62" s="1"/>
  <c r="E51"/>
  <c r="E52" s="1"/>
  <c r="D44"/>
  <c r="D45" s="1"/>
  <c r="I35"/>
  <c r="H35"/>
  <c r="G35"/>
  <c r="D35"/>
  <c r="I34"/>
  <c r="H34"/>
  <c r="G34"/>
  <c r="D34"/>
  <c r="I33"/>
  <c r="H33"/>
  <c r="G33"/>
  <c r="D33"/>
  <c r="I32"/>
  <c r="H32"/>
  <c r="G32"/>
  <c r="D32"/>
  <c r="I31"/>
  <c r="H31"/>
  <c r="G31"/>
  <c r="D31"/>
  <c r="I30"/>
  <c r="H30"/>
  <c r="G30"/>
  <c r="D30"/>
  <c r="I29"/>
  <c r="H29"/>
  <c r="G29"/>
  <c r="D29"/>
  <c r="I28"/>
  <c r="H28"/>
  <c r="G28"/>
  <c r="D28"/>
  <c r="I27"/>
  <c r="H27"/>
  <c r="G27"/>
  <c r="G36" s="1"/>
  <c r="D27"/>
  <c r="D36" s="1"/>
  <c r="I25"/>
  <c r="H25"/>
  <c r="G25"/>
  <c r="D25"/>
  <c r="I23"/>
  <c r="H23"/>
  <c r="G23"/>
  <c r="D23"/>
  <c r="I22"/>
  <c r="H22"/>
  <c r="G22"/>
  <c r="D22"/>
  <c r="I21"/>
  <c r="H21"/>
  <c r="G21"/>
  <c r="D21"/>
  <c r="I20"/>
  <c r="H20"/>
  <c r="G20"/>
  <c r="D20"/>
  <c r="I19"/>
  <c r="H19"/>
  <c r="G19"/>
  <c r="D19"/>
  <c r="I18"/>
  <c r="H18"/>
  <c r="G18"/>
  <c r="D18"/>
  <c r="I17"/>
  <c r="H17"/>
  <c r="G17"/>
  <c r="D17"/>
  <c r="I16"/>
  <c r="H16"/>
  <c r="G16"/>
  <c r="G26" s="1"/>
  <c r="D16"/>
  <c r="D26" s="1"/>
  <c r="I7"/>
  <c r="H7"/>
  <c r="G7"/>
  <c r="D7"/>
  <c r="I6"/>
  <c r="H6"/>
  <c r="G6"/>
  <c r="D6"/>
  <c r="I5"/>
  <c r="H5"/>
  <c r="G5"/>
  <c r="D5"/>
  <c r="E67" i="39"/>
  <c r="E68" s="1"/>
  <c r="D60"/>
  <c r="D61" s="1"/>
  <c r="E51"/>
  <c r="E52" s="1"/>
  <c r="D44"/>
  <c r="D45" s="1"/>
  <c r="I35"/>
  <c r="H35"/>
  <c r="G35"/>
  <c r="D35"/>
  <c r="I34"/>
  <c r="H34"/>
  <c r="G34"/>
  <c r="D34"/>
  <c r="I33"/>
  <c r="H33"/>
  <c r="G33"/>
  <c r="D33"/>
  <c r="I32"/>
  <c r="H32"/>
  <c r="G32"/>
  <c r="D32"/>
  <c r="I31"/>
  <c r="H31"/>
  <c r="G31"/>
  <c r="D31"/>
  <c r="I30"/>
  <c r="H30"/>
  <c r="G30"/>
  <c r="D30"/>
  <c r="I29"/>
  <c r="H29"/>
  <c r="G29"/>
  <c r="D29"/>
  <c r="I28"/>
  <c r="H28"/>
  <c r="G28"/>
  <c r="D28"/>
  <c r="I27"/>
  <c r="H27"/>
  <c r="G27"/>
  <c r="G36" s="1"/>
  <c r="D27"/>
  <c r="I25"/>
  <c r="H25"/>
  <c r="G25"/>
  <c r="D25"/>
  <c r="I23"/>
  <c r="H23"/>
  <c r="G23"/>
  <c r="D23"/>
  <c r="I22"/>
  <c r="H22"/>
  <c r="G22"/>
  <c r="D22"/>
  <c r="I21"/>
  <c r="H21"/>
  <c r="G21"/>
  <c r="D21"/>
  <c r="I20"/>
  <c r="H20"/>
  <c r="G20"/>
  <c r="D20"/>
  <c r="I19"/>
  <c r="H19"/>
  <c r="G19"/>
  <c r="D19"/>
  <c r="I18"/>
  <c r="H18"/>
  <c r="G18"/>
  <c r="D18"/>
  <c r="I17"/>
  <c r="H17"/>
  <c r="G17"/>
  <c r="D17"/>
  <c r="I16"/>
  <c r="H16"/>
  <c r="G16"/>
  <c r="G26" s="1"/>
  <c r="D16"/>
  <c r="I7"/>
  <c r="H7"/>
  <c r="G7"/>
  <c r="D7"/>
  <c r="I6"/>
  <c r="H6"/>
  <c r="G6"/>
  <c r="D6"/>
  <c r="I5"/>
  <c r="H5"/>
  <c r="G5"/>
  <c r="D5"/>
  <c r="D15" s="1"/>
  <c r="E67" i="38"/>
  <c r="E68" s="1"/>
  <c r="D60"/>
  <c r="D61" s="1"/>
  <c r="E51"/>
  <c r="E52" s="1"/>
  <c r="D44"/>
  <c r="D45" s="1"/>
  <c r="I35"/>
  <c r="H35"/>
  <c r="G35"/>
  <c r="D35"/>
  <c r="I34"/>
  <c r="H34"/>
  <c r="G34"/>
  <c r="D34"/>
  <c r="I33"/>
  <c r="H33"/>
  <c r="G33"/>
  <c r="D33"/>
  <c r="I32"/>
  <c r="H32"/>
  <c r="G32"/>
  <c r="D32"/>
  <c r="I31"/>
  <c r="H31"/>
  <c r="G31"/>
  <c r="D31"/>
  <c r="I30"/>
  <c r="H30"/>
  <c r="G30"/>
  <c r="D30"/>
  <c r="I29"/>
  <c r="H29"/>
  <c r="G29"/>
  <c r="D29"/>
  <c r="I28"/>
  <c r="H28"/>
  <c r="G28"/>
  <c r="D28"/>
  <c r="I27"/>
  <c r="H27"/>
  <c r="G27"/>
  <c r="G36" s="1"/>
  <c r="D27"/>
  <c r="D36" s="1"/>
  <c r="I25"/>
  <c r="H25"/>
  <c r="G25"/>
  <c r="D25"/>
  <c r="I23"/>
  <c r="H23"/>
  <c r="G23"/>
  <c r="D23"/>
  <c r="I22"/>
  <c r="H22"/>
  <c r="G22"/>
  <c r="D22"/>
  <c r="I21"/>
  <c r="H21"/>
  <c r="G21"/>
  <c r="D21"/>
  <c r="I20"/>
  <c r="H20"/>
  <c r="G20"/>
  <c r="D20"/>
  <c r="I19"/>
  <c r="H19"/>
  <c r="G19"/>
  <c r="D19"/>
  <c r="I18"/>
  <c r="H18"/>
  <c r="G18"/>
  <c r="D18"/>
  <c r="I17"/>
  <c r="H17"/>
  <c r="G17"/>
  <c r="D17"/>
  <c r="I16"/>
  <c r="H16"/>
  <c r="G16"/>
  <c r="D16"/>
  <c r="I7"/>
  <c r="H7"/>
  <c r="G7"/>
  <c r="D7"/>
  <c r="I6"/>
  <c r="H6"/>
  <c r="G6"/>
  <c r="D6"/>
  <c r="I5"/>
  <c r="H5"/>
  <c r="G5"/>
  <c r="D5"/>
  <c r="D15" s="1"/>
  <c r="E67" i="37"/>
  <c r="E68" s="1"/>
  <c r="D60"/>
  <c r="D61" s="1"/>
  <c r="E51"/>
  <c r="E52" s="1"/>
  <c r="D44"/>
  <c r="D45" s="1"/>
  <c r="I35"/>
  <c r="H35"/>
  <c r="G35"/>
  <c r="D35"/>
  <c r="I34"/>
  <c r="H34"/>
  <c r="G34"/>
  <c r="D34"/>
  <c r="I33"/>
  <c r="H33"/>
  <c r="G33"/>
  <c r="D33"/>
  <c r="I32"/>
  <c r="H32"/>
  <c r="G32"/>
  <c r="D32"/>
  <c r="I31"/>
  <c r="H31"/>
  <c r="G31"/>
  <c r="D31"/>
  <c r="I30"/>
  <c r="H30"/>
  <c r="G30"/>
  <c r="D30"/>
  <c r="I29"/>
  <c r="H29"/>
  <c r="G29"/>
  <c r="D29"/>
  <c r="I28"/>
  <c r="H28"/>
  <c r="G28"/>
  <c r="D28"/>
  <c r="I27"/>
  <c r="H27"/>
  <c r="G27"/>
  <c r="G36" s="1"/>
  <c r="D27"/>
  <c r="I25"/>
  <c r="H25"/>
  <c r="G25"/>
  <c r="D25"/>
  <c r="I23"/>
  <c r="H23"/>
  <c r="G23"/>
  <c r="D23"/>
  <c r="I22"/>
  <c r="H22"/>
  <c r="G22"/>
  <c r="D22"/>
  <c r="I21"/>
  <c r="H21"/>
  <c r="G21"/>
  <c r="D21"/>
  <c r="I20"/>
  <c r="H20"/>
  <c r="G20"/>
  <c r="D20"/>
  <c r="I19"/>
  <c r="H19"/>
  <c r="G19"/>
  <c r="D19"/>
  <c r="I18"/>
  <c r="H18"/>
  <c r="G18"/>
  <c r="D18"/>
  <c r="I17"/>
  <c r="H17"/>
  <c r="G17"/>
  <c r="D17"/>
  <c r="I16"/>
  <c r="H16"/>
  <c r="G16"/>
  <c r="G26" s="1"/>
  <c r="D16"/>
  <c r="D26" s="1"/>
  <c r="I7"/>
  <c r="H7"/>
  <c r="G7"/>
  <c r="D7"/>
  <c r="I6"/>
  <c r="H6"/>
  <c r="G6"/>
  <c r="D6"/>
  <c r="I5"/>
  <c r="H5"/>
  <c r="G5"/>
  <c r="D5"/>
  <c r="D15" s="1"/>
  <c r="E67" i="36"/>
  <c r="E68" s="1"/>
  <c r="D60"/>
  <c r="D61" s="1"/>
  <c r="E51"/>
  <c r="E52" s="1"/>
  <c r="D44"/>
  <c r="D45" s="1"/>
  <c r="I35"/>
  <c r="H35"/>
  <c r="G35"/>
  <c r="D35"/>
  <c r="I34"/>
  <c r="H34"/>
  <c r="G34"/>
  <c r="D34"/>
  <c r="I33"/>
  <c r="H33"/>
  <c r="G33"/>
  <c r="D33"/>
  <c r="I32"/>
  <c r="H32"/>
  <c r="G32"/>
  <c r="D32"/>
  <c r="I31"/>
  <c r="H31"/>
  <c r="G31"/>
  <c r="D31"/>
  <c r="I30"/>
  <c r="H30"/>
  <c r="G30"/>
  <c r="D30"/>
  <c r="I29"/>
  <c r="H29"/>
  <c r="G29"/>
  <c r="D29"/>
  <c r="I28"/>
  <c r="H28"/>
  <c r="G28"/>
  <c r="D28"/>
  <c r="I27"/>
  <c r="H27"/>
  <c r="G27"/>
  <c r="G36" s="1"/>
  <c r="D27"/>
  <c r="D36" s="1"/>
  <c r="I25"/>
  <c r="H25"/>
  <c r="G25"/>
  <c r="D25"/>
  <c r="I23"/>
  <c r="H23"/>
  <c r="G23"/>
  <c r="D23"/>
  <c r="I22"/>
  <c r="H22"/>
  <c r="G22"/>
  <c r="D22"/>
  <c r="I21"/>
  <c r="H21"/>
  <c r="G21"/>
  <c r="D21"/>
  <c r="I20"/>
  <c r="H20"/>
  <c r="G20"/>
  <c r="D20"/>
  <c r="I19"/>
  <c r="H19"/>
  <c r="G19"/>
  <c r="D19"/>
  <c r="I18"/>
  <c r="H18"/>
  <c r="G18"/>
  <c r="J18" s="1"/>
  <c r="D18"/>
  <c r="I17"/>
  <c r="H17"/>
  <c r="G17"/>
  <c r="D17"/>
  <c r="I16"/>
  <c r="H16"/>
  <c r="G16"/>
  <c r="G26" s="1"/>
  <c r="J26" s="1"/>
  <c r="D16"/>
  <c r="D26" s="1"/>
  <c r="I7"/>
  <c r="H7"/>
  <c r="G7"/>
  <c r="J7" s="1"/>
  <c r="D7"/>
  <c r="I6"/>
  <c r="H6"/>
  <c r="G6"/>
  <c r="J6" s="1"/>
  <c r="D6"/>
  <c r="I5"/>
  <c r="H5"/>
  <c r="G5"/>
  <c r="J5" s="1"/>
  <c r="D5"/>
  <c r="D15" s="1"/>
  <c r="D37" s="1"/>
  <c r="J20" l="1"/>
  <c r="J22"/>
  <c r="J25"/>
  <c r="J36"/>
  <c r="J29"/>
  <c r="J31"/>
  <c r="J32"/>
  <c r="J33"/>
  <c r="J35"/>
  <c r="J6" i="37"/>
  <c r="J20"/>
  <c r="J25"/>
  <c r="J27"/>
  <c r="J31"/>
  <c r="J35"/>
  <c r="G26" i="38"/>
  <c r="J6"/>
  <c r="J7"/>
  <c r="J16"/>
  <c r="J17"/>
  <c r="J20"/>
  <c r="J21"/>
  <c r="J25"/>
  <c r="J28"/>
  <c r="J31"/>
  <c r="J32"/>
  <c r="J35"/>
  <c r="J6" i="40"/>
  <c r="J7"/>
  <c r="J17"/>
  <c r="J20"/>
  <c r="J21"/>
  <c r="J25"/>
  <c r="J28"/>
  <c r="J31"/>
  <c r="J32"/>
  <c r="J35"/>
  <c r="J6" i="43"/>
  <c r="J18"/>
  <c r="J20"/>
  <c r="J22"/>
  <c r="J25"/>
  <c r="J29"/>
  <c r="J31"/>
  <c r="J33"/>
  <c r="J5" i="41"/>
  <c r="J7"/>
  <c r="J17"/>
  <c r="J18"/>
  <c r="J19"/>
  <c r="J21"/>
  <c r="J22"/>
  <c r="J23"/>
  <c r="J28"/>
  <c r="J29"/>
  <c r="J30"/>
  <c r="J32"/>
  <c r="J33"/>
  <c r="J34"/>
  <c r="J35" i="43"/>
  <c r="J5" i="39"/>
  <c r="J7"/>
  <c r="J17"/>
  <c r="J18"/>
  <c r="J19"/>
  <c r="J21"/>
  <c r="J22"/>
  <c r="J23"/>
  <c r="J28"/>
  <c r="J29"/>
  <c r="J30"/>
  <c r="J32"/>
  <c r="J33"/>
  <c r="J34"/>
  <c r="J5" i="37"/>
  <c r="J7"/>
  <c r="J5" i="43"/>
  <c r="J7"/>
  <c r="J26"/>
  <c r="J17"/>
  <c r="J19"/>
  <c r="J21"/>
  <c r="J23"/>
  <c r="J36"/>
  <c r="J28"/>
  <c r="J30"/>
  <c r="J32"/>
  <c r="J34"/>
  <c r="J26" i="37"/>
  <c r="J17"/>
  <c r="J18"/>
  <c r="J19"/>
  <c r="J21"/>
  <c r="J22"/>
  <c r="J23"/>
  <c r="J28"/>
  <c r="J29"/>
  <c r="J30"/>
  <c r="J32"/>
  <c r="J33"/>
  <c r="J34"/>
  <c r="J5" i="40"/>
  <c r="J26"/>
  <c r="J18"/>
  <c r="J19"/>
  <c r="J22"/>
  <c r="J23"/>
  <c r="J36"/>
  <c r="J29"/>
  <c r="J30"/>
  <c r="J33"/>
  <c r="J34"/>
  <c r="J17" i="36"/>
  <c r="J19"/>
  <c r="J21"/>
  <c r="J23"/>
  <c r="J28"/>
  <c r="J30"/>
  <c r="J34"/>
  <c r="J5" i="38"/>
  <c r="J18"/>
  <c r="J19"/>
  <c r="J22"/>
  <c r="J23"/>
  <c r="J36"/>
  <c r="J29"/>
  <c r="J30"/>
  <c r="J33"/>
  <c r="J34"/>
  <c r="J6" i="39"/>
  <c r="J16"/>
  <c r="J20"/>
  <c r="J25"/>
  <c r="J27"/>
  <c r="J31"/>
  <c r="J35"/>
  <c r="J6" i="42"/>
  <c r="J16"/>
  <c r="J20"/>
  <c r="J25"/>
  <c r="J27"/>
  <c r="J28"/>
  <c r="J31"/>
  <c r="J32"/>
  <c r="J35"/>
  <c r="J6" i="41"/>
  <c r="J16"/>
  <c r="J20"/>
  <c r="J25"/>
  <c r="J27"/>
  <c r="J31"/>
  <c r="J35"/>
  <c r="D62"/>
  <c r="D63" s="1"/>
  <c r="D26"/>
  <c r="J26" s="1"/>
  <c r="D36"/>
  <c r="J36" s="1"/>
  <c r="D46"/>
  <c r="D47" s="1"/>
  <c r="G15"/>
  <c r="D62" i="43"/>
  <c r="D63" s="1"/>
  <c r="E53"/>
  <c r="E54" s="1"/>
  <c r="E55" s="1"/>
  <c r="L37"/>
  <c r="E43"/>
  <c r="J16"/>
  <c r="J27"/>
  <c r="D46"/>
  <c r="D47" s="1"/>
  <c r="G15"/>
  <c r="D62" i="42"/>
  <c r="D63" s="1"/>
  <c r="D26"/>
  <c r="J26" s="1"/>
  <c r="D36"/>
  <c r="J36" s="1"/>
  <c r="D46"/>
  <c r="D47" s="1"/>
  <c r="G15"/>
  <c r="D46" i="40"/>
  <c r="D47" s="1"/>
  <c r="J27"/>
  <c r="J16"/>
  <c r="D15"/>
  <c r="D37" s="1"/>
  <c r="D63"/>
  <c r="G15"/>
  <c r="D62" i="39"/>
  <c r="D63" s="1"/>
  <c r="D26"/>
  <c r="J26" s="1"/>
  <c r="D36"/>
  <c r="J36" s="1"/>
  <c r="D46"/>
  <c r="D47" s="1"/>
  <c r="G15"/>
  <c r="D62" i="38"/>
  <c r="D63" s="1"/>
  <c r="D46"/>
  <c r="D47" s="1"/>
  <c r="J27"/>
  <c r="D26"/>
  <c r="D37" s="1"/>
  <c r="G15"/>
  <c r="D62" i="37"/>
  <c r="D63" s="1"/>
  <c r="D37"/>
  <c r="J16"/>
  <c r="D36"/>
  <c r="J36" s="1"/>
  <c r="D46"/>
  <c r="D47" s="1"/>
  <c r="G15"/>
  <c r="D62" i="36"/>
  <c r="D63" s="1"/>
  <c r="E53"/>
  <c r="E54" s="1"/>
  <c r="E55" s="1"/>
  <c r="L37"/>
  <c r="E43"/>
  <c r="J16"/>
  <c r="J27"/>
  <c r="D46"/>
  <c r="D47" s="1"/>
  <c r="G15"/>
  <c r="D37" i="41" l="1"/>
  <c r="E53" s="1"/>
  <c r="E54" s="1"/>
  <c r="E55" s="1"/>
  <c r="D37" i="39"/>
  <c r="E53" s="1"/>
  <c r="E54" s="1"/>
  <c r="E55" s="1"/>
  <c r="J26" i="38"/>
  <c r="D37" i="42"/>
  <c r="E53" s="1"/>
  <c r="E54" s="1"/>
  <c r="E55" s="1"/>
  <c r="J15" i="41"/>
  <c r="G37"/>
  <c r="J37" s="1"/>
  <c r="L37"/>
  <c r="E43"/>
  <c r="J15" i="43"/>
  <c r="G37"/>
  <c r="J37" s="1"/>
  <c r="E44"/>
  <c r="E45" s="1"/>
  <c r="E59"/>
  <c r="E69"/>
  <c r="E70" s="1"/>
  <c r="E71" s="1"/>
  <c r="J15" i="42"/>
  <c r="G37"/>
  <c r="E53" i="40"/>
  <c r="E54" s="1"/>
  <c r="E55" s="1"/>
  <c r="L37"/>
  <c r="E43"/>
  <c r="J15"/>
  <c r="G37"/>
  <c r="J37" s="1"/>
  <c r="J15" i="39"/>
  <c r="G37"/>
  <c r="J37" s="1"/>
  <c r="L37"/>
  <c r="E43"/>
  <c r="E53" i="38"/>
  <c r="E54" s="1"/>
  <c r="E55" s="1"/>
  <c r="L37"/>
  <c r="E43"/>
  <c r="J15"/>
  <c r="G37"/>
  <c r="J37" s="1"/>
  <c r="E53" i="37"/>
  <c r="E54" s="1"/>
  <c r="E55" s="1"/>
  <c r="L37"/>
  <c r="E43"/>
  <c r="J15"/>
  <c r="G37"/>
  <c r="J37" s="1"/>
  <c r="J15" i="36"/>
  <c r="G37"/>
  <c r="J37" s="1"/>
  <c r="E44"/>
  <c r="E45" s="1"/>
  <c r="E59"/>
  <c r="E69"/>
  <c r="E70" s="1"/>
  <c r="E71" s="1"/>
  <c r="E68" i="35"/>
  <c r="E69" s="1"/>
  <c r="D61"/>
  <c r="D62" s="1"/>
  <c r="D63" s="1"/>
  <c r="E52"/>
  <c r="E53" s="1"/>
  <c r="D45"/>
  <c r="D46" s="1"/>
  <c r="I36"/>
  <c r="H36"/>
  <c r="G36"/>
  <c r="D36"/>
  <c r="I35"/>
  <c r="H35"/>
  <c r="G35"/>
  <c r="D35"/>
  <c r="I34"/>
  <c r="H34"/>
  <c r="G34"/>
  <c r="D34"/>
  <c r="I33"/>
  <c r="H33"/>
  <c r="G33"/>
  <c r="D33"/>
  <c r="I32"/>
  <c r="H32"/>
  <c r="G32"/>
  <c r="D32"/>
  <c r="I31"/>
  <c r="H31"/>
  <c r="G31"/>
  <c r="D31"/>
  <c r="I30"/>
  <c r="H30"/>
  <c r="G30"/>
  <c r="D30"/>
  <c r="I29"/>
  <c r="H29"/>
  <c r="G29"/>
  <c r="D29"/>
  <c r="I28"/>
  <c r="H28"/>
  <c r="G28"/>
  <c r="D28"/>
  <c r="I26"/>
  <c r="H26"/>
  <c r="G26"/>
  <c r="D26"/>
  <c r="I24"/>
  <c r="H24"/>
  <c r="G24"/>
  <c r="D24"/>
  <c r="I23"/>
  <c r="H23"/>
  <c r="G23"/>
  <c r="D23"/>
  <c r="I22"/>
  <c r="H22"/>
  <c r="G22"/>
  <c r="D22"/>
  <c r="I21"/>
  <c r="H21"/>
  <c r="G21"/>
  <c r="D21"/>
  <c r="I20"/>
  <c r="H20"/>
  <c r="G20"/>
  <c r="D20"/>
  <c r="I19"/>
  <c r="H19"/>
  <c r="G19"/>
  <c r="D19"/>
  <c r="I18"/>
  <c r="H18"/>
  <c r="G18"/>
  <c r="D18"/>
  <c r="I17"/>
  <c r="H17"/>
  <c r="G17"/>
  <c r="D17"/>
  <c r="I8"/>
  <c r="H8"/>
  <c r="G8"/>
  <c r="D8"/>
  <c r="I7"/>
  <c r="H7"/>
  <c r="G7"/>
  <c r="D7"/>
  <c r="I6"/>
  <c r="H6"/>
  <c r="G6"/>
  <c r="D6"/>
  <c r="I27" i="22"/>
  <c r="I28"/>
  <c r="I29"/>
  <c r="I30"/>
  <c r="I31"/>
  <c r="I32"/>
  <c r="I33"/>
  <c r="I34"/>
  <c r="H27"/>
  <c r="H28"/>
  <c r="H29"/>
  <c r="H30"/>
  <c r="H31"/>
  <c r="H32"/>
  <c r="H33"/>
  <c r="H34"/>
  <c r="I17"/>
  <c r="I18"/>
  <c r="I19"/>
  <c r="I20"/>
  <c r="I21"/>
  <c r="I22"/>
  <c r="I23"/>
  <c r="I24"/>
  <c r="H17"/>
  <c r="H18"/>
  <c r="H19"/>
  <c r="H20"/>
  <c r="H21"/>
  <c r="H22"/>
  <c r="H23"/>
  <c r="H24"/>
  <c r="I6"/>
  <c r="I7"/>
  <c r="I8"/>
  <c r="I9"/>
  <c r="I10"/>
  <c r="I11"/>
  <c r="I12"/>
  <c r="I13"/>
  <c r="I14"/>
  <c r="H6"/>
  <c r="H7"/>
  <c r="H8"/>
  <c r="H9"/>
  <c r="H10"/>
  <c r="H11"/>
  <c r="H12"/>
  <c r="H13"/>
  <c r="H14"/>
  <c r="G28"/>
  <c r="G29"/>
  <c r="G30"/>
  <c r="G31"/>
  <c r="G32"/>
  <c r="G33"/>
  <c r="G34"/>
  <c r="G22"/>
  <c r="G23"/>
  <c r="J23" s="1"/>
  <c r="G24"/>
  <c r="G11"/>
  <c r="G12"/>
  <c r="G13"/>
  <c r="G14"/>
  <c r="G7"/>
  <c r="G8"/>
  <c r="D31"/>
  <c r="D32"/>
  <c r="D33"/>
  <c r="D34"/>
  <c r="D23"/>
  <c r="D24"/>
  <c r="E43" i="42" l="1"/>
  <c r="L37"/>
  <c r="J37"/>
  <c r="J33" i="22"/>
  <c r="E59" i="41"/>
  <c r="E69"/>
  <c r="E70" s="1"/>
  <c r="E71" s="1"/>
  <c r="E44"/>
  <c r="E45"/>
  <c r="E46" i="43"/>
  <c r="E47" s="1"/>
  <c r="E60"/>
  <c r="E61" s="1"/>
  <c r="E59" i="42"/>
  <c r="E69"/>
  <c r="E70" s="1"/>
  <c r="E71" s="1"/>
  <c r="E44"/>
  <c r="E45" s="1"/>
  <c r="E44" i="40"/>
  <c r="E45" s="1"/>
  <c r="E69"/>
  <c r="E70" s="1"/>
  <c r="E71" s="1"/>
  <c r="E59"/>
  <c r="E59" i="39"/>
  <c r="E69"/>
  <c r="E70" s="1"/>
  <c r="E71" s="1"/>
  <c r="E44"/>
  <c r="E45" s="1"/>
  <c r="E44" i="38"/>
  <c r="E45" s="1"/>
  <c r="E59"/>
  <c r="E69"/>
  <c r="E70" s="1"/>
  <c r="E71" s="1"/>
  <c r="E44" i="37"/>
  <c r="E45" s="1"/>
  <c r="E59"/>
  <c r="E69"/>
  <c r="E70" s="1"/>
  <c r="E71" s="1"/>
  <c r="E46" i="36"/>
  <c r="E47" s="1"/>
  <c r="E60"/>
  <c r="E61" s="1"/>
  <c r="J28" i="35"/>
  <c r="J33"/>
  <c r="J36"/>
  <c r="J26"/>
  <c r="J24" i="22"/>
  <c r="J32"/>
  <c r="J31"/>
  <c r="J34"/>
  <c r="J22" i="35"/>
  <c r="J23"/>
  <c r="J24"/>
  <c r="J34"/>
  <c r="J35"/>
  <c r="D16"/>
  <c r="C8" i="45" s="1"/>
  <c r="B12" i="49" s="1"/>
  <c r="J30" i="35"/>
  <c r="J31"/>
  <c r="D37"/>
  <c r="C10" i="45" s="1"/>
  <c r="J29" i="35"/>
  <c r="J32"/>
  <c r="J6"/>
  <c r="J19"/>
  <c r="J20"/>
  <c r="D27"/>
  <c r="C9" i="45" s="1"/>
  <c r="J7" i="35"/>
  <c r="J17"/>
  <c r="J21"/>
  <c r="D47"/>
  <c r="D48" s="1"/>
  <c r="G16"/>
  <c r="G27"/>
  <c r="G37"/>
  <c r="J8"/>
  <c r="J18"/>
  <c r="D64"/>
  <c r="B10" i="45" l="1"/>
  <c r="C9" i="46" s="1"/>
  <c r="Q9" s="1"/>
  <c r="B14" i="49"/>
  <c r="B9" i="45"/>
  <c r="B25" s="1"/>
  <c r="B13" i="49"/>
  <c r="J37" i="35"/>
  <c r="B8" i="45"/>
  <c r="C17"/>
  <c r="B19" i="44" s="1"/>
  <c r="E46" i="41"/>
  <c r="E47" s="1"/>
  <c r="E60"/>
  <c r="E61"/>
  <c r="E62" i="43"/>
  <c r="E63"/>
  <c r="E46" i="42"/>
  <c r="E47" s="1"/>
  <c r="E60"/>
  <c r="E61" s="1"/>
  <c r="E46" i="40"/>
  <c r="E47" s="1"/>
  <c r="E60"/>
  <c r="E61" s="1"/>
  <c r="E46" i="39"/>
  <c r="E47" s="1"/>
  <c r="E60"/>
  <c r="E61" s="1"/>
  <c r="E46" i="38"/>
  <c r="E47" s="1"/>
  <c r="E60"/>
  <c r="E61" s="1"/>
  <c r="E46" i="37"/>
  <c r="E47" s="1"/>
  <c r="E60"/>
  <c r="E61" s="1"/>
  <c r="E63" i="36"/>
  <c r="B5" i="44" s="1"/>
  <c r="E62" i="36"/>
  <c r="D38" i="35"/>
  <c r="L38" s="1"/>
  <c r="J27"/>
  <c r="J16"/>
  <c r="G38"/>
  <c r="E54"/>
  <c r="E55" s="1"/>
  <c r="E56" s="1"/>
  <c r="B19" i="49" l="1"/>
  <c r="C10" i="46"/>
  <c r="C8"/>
  <c r="Q8" s="1"/>
  <c r="B17" i="45"/>
  <c r="C7" i="46"/>
  <c r="Q7" s="1"/>
  <c r="E63" i="41"/>
  <c r="E62"/>
  <c r="E62" i="42"/>
  <c r="E63"/>
  <c r="B10" i="44" s="1"/>
  <c r="E62" i="40"/>
  <c r="E63"/>
  <c r="B9" i="44" s="1"/>
  <c r="E63" i="39"/>
  <c r="B8" i="44" s="1"/>
  <c r="E62" i="39"/>
  <c r="E63" i="38"/>
  <c r="B7" i="44" s="1"/>
  <c r="E62" i="38"/>
  <c r="E63" i="37"/>
  <c r="B6" i="44" s="1"/>
  <c r="E62" i="37"/>
  <c r="J38" i="35"/>
  <c r="E44"/>
  <c r="E45" s="1"/>
  <c r="E46" s="1"/>
  <c r="E70"/>
  <c r="E71" s="1"/>
  <c r="E72" s="1"/>
  <c r="E60"/>
  <c r="C14" i="46" l="1"/>
  <c r="Q14" s="1"/>
  <c r="Q10"/>
  <c r="E47" i="35"/>
  <c r="E48" s="1"/>
  <c r="E61"/>
  <c r="E62" s="1"/>
  <c r="E63" l="1"/>
  <c r="E64" s="1"/>
  <c r="B4" i="44" s="1"/>
  <c r="B13" s="1"/>
  <c r="B18" l="1"/>
  <c r="D8" i="22"/>
  <c r="J8" s="1"/>
  <c r="D9"/>
  <c r="D10"/>
  <c r="D11"/>
  <c r="J11" s="1"/>
  <c r="D12"/>
  <c r="J12" s="1"/>
  <c r="D13"/>
  <c r="J13" s="1"/>
  <c r="D14"/>
  <c r="J14" s="1"/>
  <c r="D7"/>
  <c r="J7" s="1"/>
  <c r="B4" i="49" l="1"/>
  <c r="B6" s="1"/>
  <c r="B20" s="1"/>
  <c r="B31" s="1"/>
  <c r="B34" i="44"/>
  <c r="B35" s="1"/>
  <c r="B32" i="49" s="1"/>
  <c r="C4" i="46"/>
  <c r="Q4" s="1"/>
  <c r="B27" i="45"/>
  <c r="E66" i="22"/>
  <c r="E67" s="1"/>
  <c r="D59"/>
  <c r="D60" s="1"/>
  <c r="B33" i="49" l="1"/>
  <c r="B37" s="1"/>
  <c r="B36" i="44"/>
  <c r="B40" s="1"/>
  <c r="B29" i="45" s="1"/>
  <c r="B31"/>
  <c r="D61" i="22"/>
  <c r="D62" s="1"/>
  <c r="E50" l="1"/>
  <c r="E51" s="1"/>
  <c r="D43"/>
  <c r="D44" s="1"/>
  <c r="D30"/>
  <c r="J30" s="1"/>
  <c r="D29"/>
  <c r="J29" s="1"/>
  <c r="D28"/>
  <c r="J28" s="1"/>
  <c r="G27"/>
  <c r="D27"/>
  <c r="I26"/>
  <c r="H26"/>
  <c r="G26"/>
  <c r="G35" s="1"/>
  <c r="D26"/>
  <c r="D22"/>
  <c r="J22" s="1"/>
  <c r="G21"/>
  <c r="D21"/>
  <c r="G20"/>
  <c r="D20"/>
  <c r="G19"/>
  <c r="D19"/>
  <c r="G18"/>
  <c r="D18"/>
  <c r="G17"/>
  <c r="D17"/>
  <c r="I16"/>
  <c r="H16"/>
  <c r="G16"/>
  <c r="D16"/>
  <c r="G10"/>
  <c r="J10" s="1"/>
  <c r="G9"/>
  <c r="J9" s="1"/>
  <c r="G6"/>
  <c r="D6"/>
  <c r="I5"/>
  <c r="H5"/>
  <c r="G5"/>
  <c r="D5"/>
  <c r="J27" l="1"/>
  <c r="J18"/>
  <c r="J20"/>
  <c r="J6"/>
  <c r="G25"/>
  <c r="J17"/>
  <c r="J19"/>
  <c r="J21"/>
  <c r="D35"/>
  <c r="J35" s="1"/>
  <c r="D25"/>
  <c r="D15"/>
  <c r="G15"/>
  <c r="G36" s="1"/>
  <c r="D45"/>
  <c r="D46" s="1"/>
  <c r="J16"/>
  <c r="J26"/>
  <c r="J5"/>
  <c r="J25" l="1"/>
  <c r="D36"/>
  <c r="L36" s="1"/>
  <c r="J15"/>
  <c r="E42" l="1"/>
  <c r="E44" s="1"/>
  <c r="E68"/>
  <c r="E69" s="1"/>
  <c r="E70" s="1"/>
  <c r="E58"/>
  <c r="J36"/>
  <c r="E52"/>
  <c r="E53" s="1"/>
  <c r="E59" l="1"/>
  <c r="E60" s="1"/>
  <c r="E61" s="1"/>
  <c r="E62" s="1"/>
  <c r="E45"/>
  <c r="E46" s="1"/>
</calcChain>
</file>

<file path=xl/comments1.xml><?xml version="1.0" encoding="utf-8"?>
<comments xmlns="http://schemas.openxmlformats.org/spreadsheetml/2006/main">
  <authors>
    <author>Guna Kuniga</author>
  </authors>
  <commentList>
    <comment ref="E30" authorId="0">
      <text>
        <r>
          <rPr>
            <b/>
            <sz val="9"/>
            <color indexed="81"/>
            <rFont val="Tahoma"/>
            <family val="2"/>
            <charset val="186"/>
          </rPr>
          <t>Guna Kuniga:</t>
        </r>
        <r>
          <rPr>
            <sz val="9"/>
            <color indexed="81"/>
            <rFont val="Tahoma"/>
            <family val="2"/>
            <charset val="186"/>
          </rPr>
          <t xml:space="preserve">
Burtiski tulkojot šo tekstu šeit būtu jānorāda UIN likme, taču šobrīd Latvijā UIN aprēķināšanas princips ir mainījies un nodokli nemaksā par izveidojušos pārskata gada peļņu, bet gan par sadalīto peļņu un nesaimnieciskajiem izdevumiem.
Pēc aprēķina principa šāds algoritms lielā mērā atbilst IIN aprēķināšanas prasībām, taču lai nodokļa aprēķins būtu pilnīgi korekts būtu nepieciešami faila pielāgojumi.</t>
        </r>
      </text>
    </comment>
  </commentList>
</comments>
</file>

<file path=xl/comments2.xml><?xml version="1.0" encoding="utf-8"?>
<comments xmlns="http://schemas.openxmlformats.org/spreadsheetml/2006/main">
  <authors>
    <author>Guna Kuniga</author>
  </authors>
  <commentList>
    <comment ref="A20" authorId="0">
      <text>
        <r>
          <rPr>
            <b/>
            <sz val="9"/>
            <color indexed="81"/>
            <rFont val="Tahoma"/>
            <charset val="1"/>
          </rPr>
          <t>Guna Kuniga:</t>
        </r>
        <r>
          <rPr>
            <sz val="9"/>
            <color indexed="81"/>
            <rFont val="Tahoma"/>
            <charset val="1"/>
          </rPr>
          <t xml:space="preserve">
Nav izprotams kādēļ darbaspēka nodokļi ir uzrādīti oriģinālajā dokumentā un līdz ar to arī tulkojumā divas reizes. Šādas divas pozīcijas mulsinās lietotājus.</t>
        </r>
      </text>
    </comment>
  </commentList>
</comments>
</file>

<file path=xl/sharedStrings.xml><?xml version="1.0" encoding="utf-8"?>
<sst xmlns="http://schemas.openxmlformats.org/spreadsheetml/2006/main" count="845" uniqueCount="234">
  <si>
    <t xml:space="preserve"> </t>
  </si>
  <si>
    <t>xxx</t>
  </si>
  <si>
    <t>Production cost</t>
  </si>
  <si>
    <t>Jan</t>
  </si>
  <si>
    <t>Feb</t>
  </si>
  <si>
    <t>Apr</t>
  </si>
  <si>
    <t>Aug</t>
  </si>
  <si>
    <t>Sep</t>
  </si>
  <si>
    <t>Nov</t>
  </si>
  <si>
    <t>Dec</t>
  </si>
  <si>
    <t>..1</t>
  </si>
  <si>
    <t>..2</t>
  </si>
  <si>
    <t>..3</t>
  </si>
  <si>
    <t>..4</t>
  </si>
  <si>
    <t>Operatīvie ieņēmumi</t>
  </si>
  <si>
    <t>Ražotāja mazumtirdzniecības cena</t>
  </si>
  <si>
    <t>Iespējamā tirgus cena</t>
  </si>
  <si>
    <t>Cita realizācija</t>
  </si>
  <si>
    <t>Ieņēmumi no realizācijas kopā</t>
  </si>
  <si>
    <t>OPERATĪVĀ PEĻŅA</t>
  </si>
  <si>
    <t>Izvēlētais peļņas modelis (atzīmēt ar "1")</t>
  </si>
  <si>
    <t>Ar ražotāja mazumtirdzniecības cenu</t>
  </si>
  <si>
    <t>Ar iespējamo tirgus cenu</t>
  </si>
  <si>
    <t>FINANSES</t>
  </si>
  <si>
    <t>Citi procentu ieņēmumi</t>
  </si>
  <si>
    <t>Citi finanšu ieņēmumi</t>
  </si>
  <si>
    <t>Finanšu ieņēmumi, kopā</t>
  </si>
  <si>
    <t>Citas procentu izmaksas</t>
  </si>
  <si>
    <t>Finanšu izmaksas, kopā</t>
  </si>
  <si>
    <t>FINANŠU POSTEŅI, KOPĀ</t>
  </si>
  <si>
    <t>Nodokļi</t>
  </si>
  <si>
    <t>Ārkārtas ieņēmumi</t>
  </si>
  <si>
    <t>Ārkartas izmaksas</t>
  </si>
  <si>
    <t>Citas finanšu izmaksas</t>
  </si>
  <si>
    <t>Nodokļi ārkārtas pozīcijām</t>
  </si>
  <si>
    <t>TĪRĀ PEĻŅA GADĀ</t>
  </si>
  <si>
    <t>Amortizācija</t>
  </si>
  <si>
    <t>Norakstīšana</t>
  </si>
  <si>
    <t>Zaudējumi no debitoru parādiem</t>
  </si>
  <si>
    <t>Ražošanas izmaksas</t>
  </si>
  <si>
    <t>Izplatīšanas un mārketinga izmaksas</t>
  </si>
  <si>
    <t>Transporta izmaksas</t>
  </si>
  <si>
    <t>Uzglabāšanas izmaksas</t>
  </si>
  <si>
    <t>OPERATĪVĀS IZMAKSAS KOPĀ</t>
  </si>
  <si>
    <t>Uzmanību !!!!!!!!!! Jāizpilda tikai šūnas zilā krāsā. Pārējās šūnas aprēķinās automātiski.</t>
  </si>
  <si>
    <t>Ražošanā nostrādātās cilvēkstundas</t>
  </si>
  <si>
    <t>Nostrādātās stundas kopā</t>
  </si>
  <si>
    <t>Vidējās izmaksas uz cilvēkstundu</t>
  </si>
  <si>
    <t>Vidējie ieņēmumi uz cilvēkstundu</t>
  </si>
  <si>
    <t>Peļņa uz cilvēkstundu</t>
  </si>
  <si>
    <t>Vidējais peļņas nodoklis uz vienu cilvēkstundu</t>
  </si>
  <si>
    <t>Kopējās izmaksas</t>
  </si>
  <si>
    <t>Aprēķināts no produktiem</t>
  </si>
  <si>
    <t>Maksājumi</t>
  </si>
  <si>
    <t>Avots</t>
  </si>
  <si>
    <t>Gadā</t>
  </si>
  <si>
    <t>Marts</t>
  </si>
  <si>
    <t>Maijs</t>
  </si>
  <si>
    <t>Jūnijs</t>
  </si>
  <si>
    <t>Jūlijs</t>
  </si>
  <si>
    <t>Okt</t>
  </si>
  <si>
    <t>Preču pārdošanas ieņēmumi</t>
  </si>
  <si>
    <t>Pārdošanas budžets</t>
  </si>
  <si>
    <t>NAUDAS IEŅĒMUMI KOPĀ</t>
  </si>
  <si>
    <t>Ražošanas darbaspēka izmaksas</t>
  </si>
  <si>
    <t>Glabāšanas izmaksas</t>
  </si>
  <si>
    <t>Darbaspēka nodokļi</t>
  </si>
  <si>
    <t>Apdrošināšana</t>
  </si>
  <si>
    <t>Citas izmaksas</t>
  </si>
  <si>
    <t>PVN</t>
  </si>
  <si>
    <t>Peļņas nodoklis</t>
  </si>
  <si>
    <t>Investīcijas</t>
  </si>
  <si>
    <t>Pamatsummas un procentu maksājumi</t>
  </si>
  <si>
    <t>NAUDAS IZDEVUMI KOPĀ</t>
  </si>
  <si>
    <t>Izmaksu budžets</t>
  </si>
  <si>
    <t>% no algas</t>
  </si>
  <si>
    <t>% no apgrozījuma</t>
  </si>
  <si>
    <t>Iepriekšējā gada deklarācija</t>
  </si>
  <si>
    <t>Investīciju plāns</t>
  </si>
  <si>
    <t>Aizņēmumu atmaksas plāns</t>
  </si>
  <si>
    <t>Likviditātes rezerve perioda sākumā</t>
  </si>
  <si>
    <t>LIKVIDITĀTES REZERVE PERIODA BEIGĀS</t>
  </si>
  <si>
    <t>Piezīme!!! Jums ir jāaizpilda tikai ar zilo atzīmētās šūnas, pārējās šūnas aizpildās ar formulu palīdzību</t>
  </si>
  <si>
    <t>Kopā</t>
  </si>
  <si>
    <t>Kontrole</t>
  </si>
  <si>
    <t>Piezīme 2! Ja kontroles kolonnā Q ir skaitlis, izmaksu sadalījums nav vienāds ar gada izmaksām kolonnā C</t>
  </si>
  <si>
    <t>Postenis</t>
  </si>
  <si>
    <t>Gads 20XX</t>
  </si>
  <si>
    <t>Tīrā peļņa iepriekšējā gadā</t>
  </si>
  <si>
    <t>Operatīvais kapitāls</t>
  </si>
  <si>
    <t>Investīcijas pamatlīdzekļos (aizvietošana)</t>
  </si>
  <si>
    <t>Investīcijas pamatlīdzekļos (papildināšana)</t>
  </si>
  <si>
    <t>Citas investīcijas</t>
  </si>
  <si>
    <t>Investīcijas kopā</t>
  </si>
  <si>
    <t>Jauns cits kapitāls</t>
  </si>
  <si>
    <t>Jaunais kapitāls, kopā</t>
  </si>
  <si>
    <t>Kapitāla bilance pēc investīcijām un jaunā kapitāla</t>
  </si>
  <si>
    <t>INVESTĪCIJAS</t>
  </si>
  <si>
    <t>Investīcijas pamatlīdzekļos (aizvietošana), kopā</t>
  </si>
  <si>
    <t>Investīcijas pamatlīdzekļos (papildināšana), kopā</t>
  </si>
  <si>
    <t>Citas investīcijas, kopā</t>
  </si>
  <si>
    <t>Citi ieņēmumi</t>
  </si>
  <si>
    <t>OPERATĪVIE IEŅĒMUMI, KOPĀ</t>
  </si>
  <si>
    <t>Citas ražošanas izmaksas</t>
  </si>
  <si>
    <t>Transporta izdevumi</t>
  </si>
  <si>
    <t>Citas darbaspēka izmaksas</t>
  </si>
  <si>
    <t>OPERATĪVĀS IZMAKSAS</t>
  </si>
  <si>
    <t>Citi procentu ienākumi</t>
  </si>
  <si>
    <t>Citi finanšu ienākumi</t>
  </si>
  <si>
    <t>Finanšu ienākumi, kopā</t>
  </si>
  <si>
    <t>Finanšu darījumi, kopā</t>
  </si>
  <si>
    <t>Izmaksu specifikācija</t>
  </si>
  <si>
    <t>Izmaksu piemērs</t>
  </si>
  <si>
    <t>Tiešās izmaksas</t>
  </si>
  <si>
    <t>Produktu izmaksas</t>
  </si>
  <si>
    <t>Visas produktā esošās sastāvdaļas</t>
  </si>
  <si>
    <t>Dažādi ražošanā izmantotie faktori</t>
  </si>
  <si>
    <t>Iepakojums</t>
  </si>
  <si>
    <t>Izejvielu un materiālu transportēšanas izmaksas</t>
  </si>
  <si>
    <t>u.c.</t>
  </si>
  <si>
    <t>Darba procesa izmaksas</t>
  </si>
  <si>
    <t>Algas, iekļaujot sociālās apdrošināšanas izmaksas par ražošanā pavadīto laiku (+25-30%)</t>
  </si>
  <si>
    <t xml:space="preserve">
(iekļaujot visas operācijas)</t>
  </si>
  <si>
    <t>Netiešās izmaksas</t>
  </si>
  <si>
    <t>Iekārtu nolietojums vai noma</t>
  </si>
  <si>
    <t>Enerģijas izmaksas</t>
  </si>
  <si>
    <t>Maksa par ūdeni</t>
  </si>
  <si>
    <t>Ēku un iekārtu uzturēšanas izmaksas</t>
  </si>
  <si>
    <t>Īres maksa</t>
  </si>
  <si>
    <t>Laboratorijas izmaksas</t>
  </si>
  <si>
    <t>Mārketinga un pārdošanas izmaksu daļa</t>
  </si>
  <si>
    <t>Zudumi un atgrieztā prece</t>
  </si>
  <si>
    <t>Inventāra iegāde</t>
  </si>
  <si>
    <t>Uz ražošanu attiecināmās izmaksas</t>
  </si>
  <si>
    <t>Produkts:</t>
  </si>
  <si>
    <t>Siers</t>
  </si>
  <si>
    <t>Izejvielu izmaksas</t>
  </si>
  <si>
    <t>Materiālu izmaksas</t>
  </si>
  <si>
    <t>Piens</t>
  </si>
  <si>
    <t>Starpība</t>
  </si>
  <si>
    <t>Cena</t>
  </si>
  <si>
    <t>Daudzums</t>
  </si>
  <si>
    <t>Izmaksas</t>
  </si>
  <si>
    <t>Cenas paaugstināšanās</t>
  </si>
  <si>
    <t>Vienību skaits partijā</t>
  </si>
  <si>
    <t>Nosaukums 1</t>
  </si>
  <si>
    <t>Nosaukums 2</t>
  </si>
  <si>
    <t>Kastes</t>
  </si>
  <si>
    <t>Materiālu izmaksas kopā</t>
  </si>
  <si>
    <t>Ražošanas darbības</t>
  </si>
  <si>
    <t>Sagatavošanās ražošanai</t>
  </si>
  <si>
    <t>Siera siešana</t>
  </si>
  <si>
    <t>Sālīšana</t>
  </si>
  <si>
    <t>Iepakošana</t>
  </si>
  <si>
    <t>Mārketings</t>
  </si>
  <si>
    <t>Cimdi</t>
  </si>
  <si>
    <t>Ziepes</t>
  </si>
  <si>
    <t>Ūdens analīzes</t>
  </si>
  <si>
    <t>Siera paraugi</t>
  </si>
  <si>
    <t>Pārdošanas nodrošināšana</t>
  </si>
  <si>
    <t>Darbaspēka izmaksas</t>
  </si>
  <si>
    <t>Ražošanas un materiālu izmaksas, kopā</t>
  </si>
  <si>
    <t>Atcerieties iekļaut visas izmaksas, sākot ar ražotāja ražošanas izmaksām līdz veikala plauktam!</t>
  </si>
  <si>
    <t>+ uzcenojums, procenti</t>
  </si>
  <si>
    <t>Uz ražošanas izmaksām balstīta simulācija</t>
  </si>
  <si>
    <t>Pārdošanas cena bez PVN</t>
  </si>
  <si>
    <t>+ PVN</t>
  </si>
  <si>
    <t>- PVN</t>
  </si>
  <si>
    <t>Ražotāja pārdošanas cena (realizē pats)</t>
  </si>
  <si>
    <t>Uz pārdošanas cenu balstīta simulācija</t>
  </si>
  <si>
    <t>Iespējamā pārdošanas cena</t>
  </si>
  <si>
    <t>Cena bez PVN</t>
  </si>
  <si>
    <t>- ražošanas izmaksas</t>
  </si>
  <si>
    <t>= Peļņa</t>
  </si>
  <si>
    <t>Uz saražotā produkta vienību</t>
  </si>
  <si>
    <t>Ražošanas izmaksas uz vienību</t>
  </si>
  <si>
    <t>uz vienību</t>
  </si>
  <si>
    <t>euro uz vienību</t>
  </si>
  <si>
    <t xml:space="preserve">
Ražotāja pārdošanas cena</t>
  </si>
  <si>
    <t>Ražošanas izejvielas</t>
  </si>
  <si>
    <t>Marķēšanas materiāli</t>
  </si>
  <si>
    <t>Citi materiāli</t>
  </si>
  <si>
    <t>Kopējais darbastundu izmaksas</t>
  </si>
  <si>
    <t>Cenu lapa, aprēķinos izmantojamie skaitļi</t>
  </si>
  <si>
    <t>Maize</t>
  </si>
  <si>
    <t>Resurss / darbinieks 1</t>
  </si>
  <si>
    <t>Resurss / darbinieks 2</t>
  </si>
  <si>
    <t>Resurss / darbinieks 3</t>
  </si>
  <si>
    <t>Resurss / darbinieks 4</t>
  </si>
  <si>
    <t>Resurss / darbinieks 5</t>
  </si>
  <si>
    <t>Resurss / darbinieks 6</t>
  </si>
  <si>
    <t>Resurss / darbinieks 7</t>
  </si>
  <si>
    <t>Resurss / darbinieks nn</t>
  </si>
  <si>
    <t>Stundas likme</t>
  </si>
  <si>
    <t>Citas ražošanas un materiālu izmaksas</t>
  </si>
  <si>
    <t>Komentāri:</t>
  </si>
  <si>
    <t>Zaudētie debitoru parādi</t>
  </si>
  <si>
    <t xml:space="preserve">
Ienākumu aprēķins</t>
  </si>
  <si>
    <t>PĀRDOŠANAS PLĀNS, IZMAKSAS UN PEĻŅA</t>
  </si>
  <si>
    <t>IZMAKSU PLĀNS UN PEĻŅA UZ DARBINIEKU</t>
  </si>
  <si>
    <t>Norakstījumi</t>
  </si>
  <si>
    <t>Pašražoto krājumu izmaiņas</t>
  </si>
  <si>
    <t>Netiešās nostrādātās cilvēkstundas</t>
  </si>
  <si>
    <t>Citas realizācijas ieņēmumi</t>
  </si>
  <si>
    <t>Likviditātes plāns</t>
  </si>
  <si>
    <t>Izmaiņas naudas atlikumā</t>
  </si>
  <si>
    <t>Kapitāla un investīciju plāns</t>
  </si>
  <si>
    <t>Kapitāla bilance pirms investīcijām</t>
  </si>
  <si>
    <t>Operatīvais plāns/ Peļņas un zaudējumu aprēķins</t>
  </si>
  <si>
    <t>Peļņa/zaudējumi no ilgtermiņa aktīvu pārdošanas</t>
  </si>
  <si>
    <t>Darbaspēka izmaksas (izņemot ražošanas darbaspēku)</t>
  </si>
  <si>
    <t>Procentu ieņēmumi no bankām</t>
  </si>
  <si>
    <t>Procentu ienākumi no bankām</t>
  </si>
  <si>
    <t>Jaunie ilgtermiņa aizņēmumi</t>
  </si>
  <si>
    <t>Īstermiņa aizņēmuma procentu izmaksas</t>
  </si>
  <si>
    <t>Ilgtermiņa aizņēmuma procentu izmaksas</t>
  </si>
  <si>
    <t>Ienākuma nodokļa likme, procentos</t>
  </si>
  <si>
    <t>AR IENĀKUMA NODOKLI APLIEKAMĀ SUMMA PIRMS NODOKĻIEM</t>
  </si>
  <si>
    <t>AR IENĀKUMA NODOKLI APLIEKAMĀ SUMMA PĒC NODOKĻIEM</t>
  </si>
  <si>
    <t>Citas saimnieciskās darbības izmaksas</t>
  </si>
  <si>
    <t>Ražošanas darba algas</t>
  </si>
  <si>
    <t>Enerģijas un ūdens izmaksas</t>
  </si>
  <si>
    <t>Pasta un sakaru izmaksas</t>
  </si>
  <si>
    <t>Saņemto ārpakalpojumu izmaksas</t>
  </si>
  <si>
    <t>Īstermiņa aizņēmumu procentu izmaksas</t>
  </si>
  <si>
    <t>Ilgtermiņa aizņēmumu procentu izmaksas</t>
  </si>
  <si>
    <t>Siera kultūra</t>
  </si>
  <si>
    <t>Peļņas procents</t>
  </si>
  <si>
    <t xml:space="preserve">
Starpības iemesls?</t>
  </si>
  <si>
    <t>Starpības iemesls?</t>
  </si>
  <si>
    <t>Plāns</t>
  </si>
  <si>
    <t>Pēc korekcijas</t>
  </si>
  <si>
    <t>Citas ražošanas izmaksas, kopā</t>
  </si>
  <si>
    <t>TABULAS "Cenu noteikšanas, izmaksu un likviditātes modelis - Ražotājs" LIETOJUMA SKAIDROJUMU SKATIET ŠEIT</t>
  </si>
</sst>
</file>

<file path=xl/styles.xml><?xml version="1.0" encoding="utf-8"?>
<styleSheet xmlns="http://schemas.openxmlformats.org/spreadsheetml/2006/main">
  <numFmts count="6">
    <numFmt numFmtId="164" formatCode="_-* #,##0.00_-;\-* #,##0.00_-;_-* &quot;-&quot;??_-;_-@_-"/>
    <numFmt numFmtId="165" formatCode="&quot;kr&quot;\ #,##0_);\(&quot;kr&quot;\ #,##0\)"/>
    <numFmt numFmtId="166" formatCode="&quot;kr&quot;\ #,##0_);[Red]\(&quot;kr&quot;\ #,##0\)"/>
    <numFmt numFmtId="167" formatCode="_-* #,##0.0_-;\-* #,##0.0_-;_-* &quot;-&quot;??_-;_-@_-"/>
    <numFmt numFmtId="168" formatCode="_-* #,##0_-;\-* #,##0_-;_-* &quot;-&quot;??_-;_-@_-"/>
    <numFmt numFmtId="169" formatCode="_(* #,##0.0_);_(* \(#,##0.0\);_(* &quot;-&quot;?_);_(@_)"/>
  </numFmts>
  <fonts count="49">
    <font>
      <sz val="10"/>
      <name val="Arial"/>
    </font>
    <font>
      <b/>
      <sz val="10"/>
      <name val="Arial"/>
      <family val="2"/>
    </font>
    <font>
      <sz val="10"/>
      <name val="Arial"/>
      <family val="2"/>
    </font>
    <font>
      <b/>
      <sz val="10"/>
      <name val="Arial"/>
      <family val="2"/>
    </font>
    <font>
      <sz val="12"/>
      <name val="Times New Roman"/>
      <family val="1"/>
    </font>
    <font>
      <b/>
      <sz val="12"/>
      <name val="Arial"/>
      <family val="2"/>
    </font>
    <font>
      <b/>
      <sz val="14"/>
      <name val="Arial"/>
      <family val="2"/>
    </font>
    <font>
      <sz val="14"/>
      <name val="Arial"/>
      <family val="2"/>
    </font>
    <font>
      <b/>
      <sz val="14"/>
      <name val="Arial"/>
      <family val="2"/>
    </font>
    <font>
      <sz val="14"/>
      <name val="Arial"/>
      <family val="2"/>
    </font>
    <font>
      <sz val="10"/>
      <name val="Arial"/>
      <family val="2"/>
    </font>
    <font>
      <u/>
      <sz val="10"/>
      <color theme="10"/>
      <name val="Arial"/>
      <family val="2"/>
    </font>
    <font>
      <sz val="12"/>
      <name val="Arial"/>
      <family val="2"/>
    </font>
    <font>
      <sz val="14"/>
      <color indexed="8"/>
      <name val="Arial"/>
      <family val="2"/>
    </font>
    <font>
      <sz val="14"/>
      <color rgb="FFFF0000"/>
      <name val="Arial"/>
      <family val="2"/>
    </font>
    <font>
      <b/>
      <sz val="14"/>
      <color rgb="FFFF0000"/>
      <name val="Arial"/>
      <family val="2"/>
    </font>
    <font>
      <sz val="16"/>
      <name val="Arial"/>
      <family val="2"/>
    </font>
    <font>
      <sz val="8"/>
      <name val="Arial"/>
      <family val="2"/>
    </font>
    <font>
      <b/>
      <sz val="20"/>
      <name val="Arial"/>
      <family val="2"/>
    </font>
    <font>
      <sz val="14"/>
      <color theme="0"/>
      <name val="Arial"/>
      <family val="2"/>
    </font>
    <font>
      <b/>
      <sz val="14"/>
      <color theme="0"/>
      <name val="Arial"/>
      <family val="2"/>
    </font>
    <font>
      <sz val="11"/>
      <color rgb="FF3E3E3E"/>
      <name val="Arial"/>
      <family val="2"/>
    </font>
    <font>
      <sz val="11"/>
      <name val="Arial"/>
      <family val="2"/>
    </font>
    <font>
      <b/>
      <sz val="11"/>
      <color rgb="FF3E3E3E"/>
      <name val="Arial"/>
      <family val="2"/>
    </font>
    <font>
      <sz val="12"/>
      <color rgb="FF3E3E3E"/>
      <name val="Arial"/>
      <family val="2"/>
    </font>
    <font>
      <sz val="12"/>
      <color theme="0"/>
      <name val="Arial"/>
      <family val="2"/>
    </font>
    <font>
      <b/>
      <sz val="12"/>
      <color rgb="FF3E3E3E"/>
      <name val="Arial"/>
      <family val="2"/>
    </font>
    <font>
      <b/>
      <sz val="13"/>
      <color rgb="FF3E3E3E"/>
      <name val="Arial"/>
      <family val="2"/>
    </font>
    <font>
      <b/>
      <sz val="13"/>
      <name val="Arial"/>
      <family val="2"/>
    </font>
    <font>
      <b/>
      <sz val="14"/>
      <color rgb="FF3E3E3E"/>
      <name val="Arial"/>
      <family val="2"/>
    </font>
    <font>
      <sz val="11"/>
      <color theme="0"/>
      <name val="Arial"/>
      <family val="2"/>
    </font>
    <font>
      <b/>
      <sz val="24"/>
      <name val="Arial"/>
      <family val="2"/>
    </font>
    <font>
      <b/>
      <sz val="11"/>
      <name val="Arial"/>
      <family val="2"/>
    </font>
    <font>
      <sz val="10"/>
      <name val="Arial"/>
      <family val="2"/>
    </font>
    <font>
      <b/>
      <sz val="10"/>
      <color theme="0" tint="-0.34998626667073579"/>
      <name val="Arial"/>
      <family val="2"/>
    </font>
    <font>
      <b/>
      <sz val="11"/>
      <color theme="0" tint="-0.34998626667073579"/>
      <name val="Arial"/>
      <family val="2"/>
    </font>
    <font>
      <b/>
      <sz val="12"/>
      <color theme="0" tint="-0.34998626667073579"/>
      <name val="Arial"/>
      <family val="2"/>
    </font>
    <font>
      <sz val="12"/>
      <color rgb="FFFF0000"/>
      <name val="Arial"/>
      <family val="2"/>
    </font>
    <font>
      <sz val="13"/>
      <name val="Arial"/>
      <family val="2"/>
    </font>
    <font>
      <sz val="13"/>
      <color rgb="FFFF0000"/>
      <name val="Arial"/>
      <family val="2"/>
    </font>
    <font>
      <b/>
      <sz val="13"/>
      <color indexed="8"/>
      <name val="Arial"/>
      <family val="2"/>
    </font>
    <font>
      <b/>
      <sz val="13"/>
      <color rgb="FFFF0000"/>
      <name val="Arial"/>
      <family val="2"/>
    </font>
    <font>
      <b/>
      <sz val="12"/>
      <color theme="0"/>
      <name val="Arial"/>
      <family val="2"/>
    </font>
    <font>
      <b/>
      <sz val="18"/>
      <name val="Arial"/>
      <family val="2"/>
    </font>
    <font>
      <sz val="9"/>
      <color indexed="81"/>
      <name val="Tahoma"/>
      <family val="2"/>
      <charset val="186"/>
    </font>
    <font>
      <b/>
      <sz val="9"/>
      <color indexed="81"/>
      <name val="Tahoma"/>
      <family val="2"/>
      <charset val="186"/>
    </font>
    <font>
      <sz val="9"/>
      <color indexed="81"/>
      <name val="Tahoma"/>
      <charset val="1"/>
    </font>
    <font>
      <b/>
      <sz val="9"/>
      <color indexed="81"/>
      <name val="Tahoma"/>
      <charset val="1"/>
    </font>
    <font>
      <u/>
      <sz val="12"/>
      <color theme="10"/>
      <name val="Arial"/>
      <family val="2"/>
    </font>
  </fonts>
  <fills count="8">
    <fill>
      <patternFill patternType="none"/>
    </fill>
    <fill>
      <patternFill patternType="gray125"/>
    </fill>
    <fill>
      <patternFill patternType="solid">
        <fgColor theme="8" tint="0.59999389629810485"/>
        <bgColor indexed="64"/>
      </patternFill>
    </fill>
    <fill>
      <patternFill patternType="solid">
        <fgColor theme="0" tint="-0.249977111117893"/>
        <bgColor indexed="64"/>
      </patternFill>
    </fill>
    <fill>
      <patternFill patternType="solid">
        <fgColor rgb="FF0070C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FFF0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s>
  <cellStyleXfs count="4">
    <xf numFmtId="0" fontId="0" fillId="0" borderId="0" applyBorder="0"/>
    <xf numFmtId="9" fontId="2" fillId="0" borderId="0" applyFont="0" applyFill="0" applyBorder="0" applyAlignment="0" applyProtection="0"/>
    <xf numFmtId="0" fontId="11" fillId="0" borderId="0" applyNumberFormat="0" applyFill="0" applyBorder="0" applyAlignment="0" applyProtection="0"/>
    <xf numFmtId="164" fontId="33" fillId="0" borderId="0" applyFont="0" applyFill="0" applyBorder="0" applyAlignment="0" applyProtection="0"/>
  </cellStyleXfs>
  <cellXfs count="242">
    <xf numFmtId="0" fontId="0" fillId="0" borderId="0" xfId="0"/>
    <xf numFmtId="0" fontId="3" fillId="0" borderId="0" xfId="0" applyFont="1"/>
    <xf numFmtId="0" fontId="1" fillId="0" borderId="0" xfId="0" applyFont="1"/>
    <xf numFmtId="0" fontId="6" fillId="0" borderId="0" xfId="0" applyFont="1" applyBorder="1"/>
    <xf numFmtId="1" fontId="6" fillId="0" borderId="0" xfId="0" applyNumberFormat="1" applyFont="1" applyBorder="1"/>
    <xf numFmtId="0" fontId="7" fillId="0" borderId="0" xfId="0" applyFont="1" applyBorder="1"/>
    <xf numFmtId="1" fontId="7" fillId="0" borderId="0" xfId="0" applyNumberFormat="1" applyFont="1" applyBorder="1"/>
    <xf numFmtId="0" fontId="6" fillId="0" borderId="5" xfId="0" applyFont="1" applyBorder="1"/>
    <xf numFmtId="0" fontId="6" fillId="0" borderId="6" xfId="0" applyFont="1" applyBorder="1"/>
    <xf numFmtId="0" fontId="6" fillId="0" borderId="10" xfId="0" applyFont="1" applyBorder="1"/>
    <xf numFmtId="0" fontId="7" fillId="0" borderId="10" xfId="0" applyFont="1" applyBorder="1"/>
    <xf numFmtId="1" fontId="6" fillId="0" borderId="13" xfId="0" applyNumberFormat="1" applyFont="1" applyBorder="1"/>
    <xf numFmtId="1" fontId="7" fillId="0" borderId="2" xfId="0" applyNumberFormat="1" applyFont="1" applyBorder="1"/>
    <xf numFmtId="1" fontId="7" fillId="0" borderId="13" xfId="0" applyNumberFormat="1" applyFont="1" applyBorder="1"/>
    <xf numFmtId="0" fontId="9" fillId="0" borderId="0" xfId="0" applyFont="1"/>
    <xf numFmtId="0" fontId="5" fillId="0" borderId="0" xfId="0" applyFont="1"/>
    <xf numFmtId="0" fontId="10" fillId="0" borderId="0" xfId="0" applyFont="1"/>
    <xf numFmtId="0" fontId="8" fillId="0" borderId="0" xfId="0" applyFont="1"/>
    <xf numFmtId="0" fontId="2" fillId="0" borderId="0" xfId="0" applyFont="1"/>
    <xf numFmtId="2" fontId="6" fillId="0" borderId="11" xfId="0" applyNumberFormat="1" applyFont="1" applyBorder="1"/>
    <xf numFmtId="2" fontId="7" fillId="0" borderId="15" xfId="0" applyNumberFormat="1" applyFont="1" applyBorder="1"/>
    <xf numFmtId="2" fontId="7" fillId="0" borderId="11" xfId="0" applyNumberFormat="1" applyFont="1" applyBorder="1"/>
    <xf numFmtId="2" fontId="6" fillId="0" borderId="16" xfId="0" applyNumberFormat="1" applyFont="1" applyBorder="1"/>
    <xf numFmtId="0" fontId="11" fillId="0" borderId="0" xfId="2"/>
    <xf numFmtId="0" fontId="12" fillId="0" borderId="1" xfId="0" applyFont="1" applyBorder="1" applyAlignment="1">
      <alignment vertical="top" wrapText="1"/>
    </xf>
    <xf numFmtId="0" fontId="2" fillId="0" borderId="0" xfId="0" applyFont="1" applyFill="1"/>
    <xf numFmtId="0" fontId="6" fillId="0" borderId="7" xfId="0" applyFont="1" applyBorder="1" applyAlignment="1">
      <alignment horizontal="right" vertical="top" wrapText="1"/>
    </xf>
    <xf numFmtId="0" fontId="6" fillId="0" borderId="12" xfId="0" applyFont="1" applyBorder="1" applyAlignment="1">
      <alignment horizontal="right" vertical="top" wrapText="1"/>
    </xf>
    <xf numFmtId="2" fontId="6" fillId="0" borderId="8" xfId="0" applyNumberFormat="1" applyFont="1" applyBorder="1" applyAlignment="1">
      <alignment horizontal="right" wrapText="1"/>
    </xf>
    <xf numFmtId="0" fontId="6" fillId="0" borderId="0" xfId="0" applyFont="1" applyBorder="1" applyAlignment="1">
      <alignment horizontal="right" vertical="top" wrapText="1"/>
    </xf>
    <xf numFmtId="1" fontId="6" fillId="0" borderId="0" xfId="0" applyNumberFormat="1" applyFont="1" applyBorder="1" applyAlignment="1">
      <alignment horizontal="right" vertical="top" wrapText="1"/>
    </xf>
    <xf numFmtId="0" fontId="6" fillId="0" borderId="9" xfId="0" quotePrefix="1" applyFont="1" applyFill="1" applyBorder="1" applyAlignment="1">
      <alignment vertical="top" wrapText="1"/>
    </xf>
    <xf numFmtId="0" fontId="7" fillId="0" borderId="3" xfId="0" applyFont="1" applyFill="1" applyBorder="1" applyAlignment="1">
      <alignment vertical="top" wrapText="1"/>
    </xf>
    <xf numFmtId="0" fontId="7" fillId="0" borderId="9" xfId="0" quotePrefix="1" applyFont="1" applyFill="1" applyBorder="1" applyAlignment="1">
      <alignment vertical="top" wrapText="1"/>
    </xf>
    <xf numFmtId="0" fontId="6" fillId="0" borderId="4" xfId="0" applyFont="1" applyFill="1" applyBorder="1" applyAlignment="1">
      <alignment vertical="top" wrapText="1"/>
    </xf>
    <xf numFmtId="1" fontId="6" fillId="0" borderId="14" xfId="0" applyNumberFormat="1" applyFont="1" applyBorder="1"/>
    <xf numFmtId="0" fontId="6" fillId="0" borderId="0" xfId="0" applyFont="1"/>
    <xf numFmtId="0" fontId="7" fillId="0" borderId="7" xfId="0" applyFont="1" applyBorder="1"/>
    <xf numFmtId="0" fontId="7" fillId="0" borderId="0" xfId="0" applyFont="1"/>
    <xf numFmtId="0" fontId="7" fillId="0" borderId="9" xfId="0" quotePrefix="1" applyFont="1" applyBorder="1"/>
    <xf numFmtId="0" fontId="7" fillId="0" borderId="5" xfId="0" applyFont="1" applyBorder="1"/>
    <xf numFmtId="0" fontId="6" fillId="0" borderId="1" xfId="0" applyFont="1" applyBorder="1"/>
    <xf numFmtId="0" fontId="7" fillId="0" borderId="1" xfId="0" applyFont="1" applyBorder="1"/>
    <xf numFmtId="0" fontId="6" fillId="0" borderId="1" xfId="0" applyFont="1" applyBorder="1" applyAlignment="1">
      <alignment textRotation="90"/>
    </xf>
    <xf numFmtId="0" fontId="7" fillId="0" borderId="1" xfId="0" applyFont="1" applyBorder="1" applyAlignment="1">
      <alignment vertical="top" wrapText="1"/>
    </xf>
    <xf numFmtId="2" fontId="7" fillId="0" borderId="1" xfId="0" applyNumberFormat="1" applyFont="1" applyBorder="1" applyAlignment="1">
      <alignment horizontal="right" vertical="top" wrapText="1"/>
    </xf>
    <xf numFmtId="0" fontId="14" fillId="0" borderId="1" xfId="0" applyFont="1" applyFill="1" applyBorder="1" applyAlignment="1">
      <alignment horizontal="right" vertical="top" wrapText="1"/>
    </xf>
    <xf numFmtId="0" fontId="14" fillId="0" borderId="1" xfId="0" applyFont="1" applyBorder="1" applyAlignment="1">
      <alignment horizontal="right" vertical="top" wrapText="1"/>
    </xf>
    <xf numFmtId="0" fontId="6" fillId="0" borderId="18" xfId="0" applyFont="1" applyBorder="1" applyAlignment="1">
      <alignment vertical="top" wrapText="1"/>
    </xf>
    <xf numFmtId="2" fontId="6" fillId="0" borderId="18" xfId="0" applyNumberFormat="1" applyFont="1" applyBorder="1" applyAlignment="1">
      <alignment horizontal="right" vertical="top" wrapText="1"/>
    </xf>
    <xf numFmtId="0" fontId="15" fillId="0" borderId="18" xfId="0" applyFont="1" applyBorder="1" applyAlignment="1">
      <alignment horizontal="right" vertical="top" wrapText="1"/>
    </xf>
    <xf numFmtId="0" fontId="6" fillId="0" borderId="18" xfId="0" applyFont="1" applyBorder="1"/>
    <xf numFmtId="0" fontId="6" fillId="0" borderId="17" xfId="0" applyFont="1" applyBorder="1" applyAlignment="1">
      <alignment vertical="top" wrapText="1"/>
    </xf>
    <xf numFmtId="2" fontId="7" fillId="0" borderId="17" xfId="0" applyNumberFormat="1" applyFont="1" applyBorder="1" applyAlignment="1">
      <alignment horizontal="right" vertical="top" wrapText="1"/>
    </xf>
    <xf numFmtId="0" fontId="14" fillId="0" borderId="17" xfId="0" applyFont="1" applyBorder="1" applyAlignment="1">
      <alignment horizontal="right" vertical="top" wrapText="1"/>
    </xf>
    <xf numFmtId="0" fontId="7" fillId="0" borderId="17" xfId="0" applyFont="1" applyBorder="1"/>
    <xf numFmtId="0" fontId="7" fillId="0" borderId="20" xfId="0" applyFont="1" applyFill="1" applyBorder="1" applyAlignment="1">
      <alignment vertical="top" wrapText="1"/>
    </xf>
    <xf numFmtId="0" fontId="7" fillId="0" borderId="18" xfId="0" applyFont="1" applyBorder="1"/>
    <xf numFmtId="0" fontId="15" fillId="0" borderId="17" xfId="0" applyFont="1" applyBorder="1" applyAlignment="1">
      <alignment horizontal="right" vertical="top" wrapText="1"/>
    </xf>
    <xf numFmtId="2" fontId="6" fillId="0" borderId="18" xfId="0" applyNumberFormat="1" applyFont="1" applyFill="1" applyBorder="1" applyAlignment="1">
      <alignment horizontal="right" vertical="top" wrapText="1"/>
    </xf>
    <xf numFmtId="0" fontId="6" fillId="0" borderId="19" xfId="0" applyFont="1" applyBorder="1" applyAlignment="1">
      <alignment vertical="top" wrapText="1"/>
    </xf>
    <xf numFmtId="2" fontId="6" fillId="0" borderId="19" xfId="0" applyNumberFormat="1" applyFont="1" applyBorder="1" applyAlignment="1">
      <alignment horizontal="right" vertical="top" wrapText="1"/>
    </xf>
    <xf numFmtId="0" fontId="15" fillId="0" borderId="19" xfId="0" applyFont="1" applyBorder="1" applyAlignment="1">
      <alignment horizontal="right" vertical="top" wrapText="1"/>
    </xf>
    <xf numFmtId="0" fontId="6" fillId="0" borderId="19" xfId="0" applyFont="1" applyBorder="1"/>
    <xf numFmtId="165" fontId="7" fillId="0" borderId="0" xfId="0" applyNumberFormat="1" applyFont="1"/>
    <xf numFmtId="166" fontId="7" fillId="0" borderId="0" xfId="0" applyNumberFormat="1" applyFont="1"/>
    <xf numFmtId="9" fontId="6" fillId="0" borderId="16" xfId="1" applyNumberFormat="1" applyFont="1" applyBorder="1"/>
    <xf numFmtId="0" fontId="7" fillId="3" borderId="0" xfId="0" applyFont="1" applyFill="1"/>
    <xf numFmtId="0" fontId="16" fillId="0" borderId="0" xfId="0" applyFont="1"/>
    <xf numFmtId="0" fontId="12" fillId="0" borderId="0" xfId="0" applyFont="1"/>
    <xf numFmtId="0" fontId="17" fillId="0" borderId="0" xfId="0" applyFont="1"/>
    <xf numFmtId="0" fontId="12" fillId="0" borderId="1" xfId="0" applyFont="1" applyBorder="1"/>
    <xf numFmtId="0" fontId="3" fillId="0" borderId="0" xfId="0" applyFont="1" applyBorder="1"/>
    <xf numFmtId="0" fontId="4" fillId="0" borderId="0" xfId="0" applyFont="1" applyBorder="1" applyAlignment="1">
      <alignment vertical="top" wrapText="1"/>
    </xf>
    <xf numFmtId="2" fontId="12" fillId="2" borderId="1" xfId="0" applyNumberFormat="1" applyFont="1" applyFill="1" applyBorder="1"/>
    <xf numFmtId="0" fontId="12" fillId="0" borderId="0" xfId="0" applyFont="1" applyBorder="1"/>
    <xf numFmtId="0" fontId="12" fillId="0" borderId="1" xfId="0" applyFont="1" applyFill="1" applyBorder="1"/>
    <xf numFmtId="0" fontId="6" fillId="0" borderId="17" xfId="0" applyFont="1" applyBorder="1"/>
    <xf numFmtId="0" fontId="6" fillId="0" borderId="17" xfId="0" applyFont="1" applyBorder="1" applyAlignment="1">
      <alignment wrapText="1"/>
    </xf>
    <xf numFmtId="0" fontId="7" fillId="0" borderId="0" xfId="0" applyFont="1" applyFill="1" applyBorder="1"/>
    <xf numFmtId="0" fontId="7" fillId="0" borderId="0" xfId="0" applyFont="1" applyFill="1"/>
    <xf numFmtId="0" fontId="2" fillId="0" borderId="0" xfId="0" applyFont="1" applyFill="1" applyBorder="1"/>
    <xf numFmtId="0" fontId="7" fillId="0" borderId="1" xfId="0" applyFont="1" applyBorder="1" applyAlignment="1">
      <alignment wrapText="1"/>
    </xf>
    <xf numFmtId="2" fontId="6" fillId="0" borderId="1" xfId="0" applyNumberFormat="1" applyFont="1" applyFill="1" applyBorder="1"/>
    <xf numFmtId="0" fontId="2" fillId="0" borderId="0" xfId="0" applyFont="1" applyAlignment="1">
      <alignment wrapText="1"/>
    </xf>
    <xf numFmtId="0" fontId="2" fillId="0" borderId="0" xfId="0" applyFont="1" applyAlignment="1"/>
    <xf numFmtId="0" fontId="6" fillId="0" borderId="1" xfId="0" applyFont="1" applyFill="1" applyBorder="1" applyAlignment="1">
      <alignment wrapText="1"/>
    </xf>
    <xf numFmtId="0" fontId="7" fillId="0" borderId="6" xfId="0" applyFont="1" applyBorder="1" applyAlignment="1">
      <alignment wrapText="1"/>
    </xf>
    <xf numFmtId="0" fontId="7" fillId="0" borderId="3" xfId="0" applyFont="1" applyBorder="1" applyAlignment="1">
      <alignment wrapText="1"/>
    </xf>
    <xf numFmtId="0" fontId="7" fillId="0" borderId="3" xfId="0" quotePrefix="1" applyFont="1" applyBorder="1" applyAlignment="1">
      <alignment wrapText="1"/>
    </xf>
    <xf numFmtId="0" fontId="6" fillId="0" borderId="4" xfId="0" applyFont="1" applyBorder="1" applyAlignment="1">
      <alignment wrapText="1"/>
    </xf>
    <xf numFmtId="0" fontId="6" fillId="0" borderId="0" xfId="0" applyFont="1" applyAlignment="1">
      <alignment wrapText="1"/>
    </xf>
    <xf numFmtId="0" fontId="7" fillId="0" borderId="0" xfId="0" applyFont="1" applyAlignment="1">
      <alignment wrapText="1"/>
    </xf>
    <xf numFmtId="2" fontId="19" fillId="4" borderId="1" xfId="0" applyNumberFormat="1" applyFont="1" applyFill="1" applyBorder="1" applyAlignment="1">
      <alignment horizontal="right" vertical="top" wrapText="1"/>
    </xf>
    <xf numFmtId="2" fontId="19" fillId="4" borderId="17" xfId="0" applyNumberFormat="1" applyFont="1" applyFill="1" applyBorder="1" applyAlignment="1">
      <alignment horizontal="right" vertical="top" wrapText="1"/>
    </xf>
    <xf numFmtId="9" fontId="20" fillId="4" borderId="10" xfId="0" applyNumberFormat="1" applyFont="1" applyFill="1" applyBorder="1"/>
    <xf numFmtId="9" fontId="19" fillId="4" borderId="10" xfId="0" applyNumberFormat="1" applyFont="1" applyFill="1" applyBorder="1"/>
    <xf numFmtId="2" fontId="19" fillId="4" borderId="8" xfId="0" applyNumberFormat="1" applyFont="1" applyFill="1" applyBorder="1" applyAlignment="1">
      <alignment horizontal="left"/>
    </xf>
    <xf numFmtId="0" fontId="20" fillId="4" borderId="1" xfId="0" applyFont="1" applyFill="1" applyBorder="1"/>
    <xf numFmtId="0" fontId="6" fillId="0" borderId="0" xfId="0" applyFont="1" applyBorder="1" applyAlignment="1">
      <alignment vertical="top" wrapText="1"/>
    </xf>
    <xf numFmtId="0" fontId="22" fillId="0" borderId="0" xfId="0" applyFont="1"/>
    <xf numFmtId="0" fontId="22" fillId="0" borderId="1" xfId="0" applyFont="1" applyBorder="1"/>
    <xf numFmtId="0" fontId="21" fillId="0" borderId="1" xfId="0" applyFont="1" applyFill="1" applyBorder="1" applyAlignment="1">
      <alignment vertical="top" wrapText="1"/>
    </xf>
    <xf numFmtId="0" fontId="23" fillId="0" borderId="1" xfId="0" applyFont="1" applyFill="1" applyBorder="1" applyAlignment="1">
      <alignment vertical="top" wrapText="1"/>
    </xf>
    <xf numFmtId="0" fontId="24" fillId="0" borderId="1" xfId="0" applyFont="1" applyFill="1" applyBorder="1" applyAlignment="1">
      <alignment vertical="top" wrapText="1"/>
    </xf>
    <xf numFmtId="2" fontId="25" fillId="4" borderId="1" xfId="0" applyNumberFormat="1" applyFont="1" applyFill="1" applyBorder="1" applyAlignment="1">
      <alignment horizontal="right" vertical="top" wrapText="1"/>
    </xf>
    <xf numFmtId="0" fontId="26" fillId="0" borderId="1" xfId="0" applyFont="1" applyFill="1" applyBorder="1" applyAlignment="1">
      <alignment vertical="top" wrapText="1"/>
    </xf>
    <xf numFmtId="0" fontId="27" fillId="0" borderId="1" xfId="0" applyFont="1" applyFill="1" applyBorder="1" applyAlignment="1">
      <alignment vertical="top" wrapText="1"/>
    </xf>
    <xf numFmtId="0" fontId="28" fillId="0" borderId="1" xfId="0" applyFont="1" applyBorder="1"/>
    <xf numFmtId="0" fontId="6" fillId="0" borderId="1" xfId="0" applyFont="1" applyBorder="1" applyAlignment="1">
      <alignment horizontal="center" vertical="top" wrapText="1"/>
    </xf>
    <xf numFmtId="0" fontId="29" fillId="5" borderId="1" xfId="0" applyFont="1" applyFill="1" applyBorder="1" applyAlignment="1">
      <alignment vertical="center" wrapText="1"/>
    </xf>
    <xf numFmtId="0" fontId="29" fillId="0" borderId="1" xfId="0" applyFont="1" applyFill="1" applyBorder="1" applyAlignment="1">
      <alignment horizontal="center" vertical="center" wrapText="1"/>
    </xf>
    <xf numFmtId="0" fontId="24" fillId="0" borderId="1" xfId="0" applyFont="1" applyFill="1" applyBorder="1" applyAlignment="1">
      <alignment vertical="top" wrapText="1"/>
    </xf>
    <xf numFmtId="0" fontId="6" fillId="2" borderId="1" xfId="0" applyFont="1" applyFill="1" applyBorder="1" applyAlignment="1">
      <alignment vertical="center"/>
    </xf>
    <xf numFmtId="0" fontId="22" fillId="0" borderId="26" xfId="0" applyFont="1" applyBorder="1"/>
    <xf numFmtId="0" fontId="22" fillId="0" borderId="0" xfId="0" applyFont="1" applyBorder="1"/>
    <xf numFmtId="0" fontId="23" fillId="0" borderId="0" xfId="0" applyFont="1" applyFill="1" applyBorder="1" applyAlignment="1">
      <alignment vertical="top" wrapText="1"/>
    </xf>
    <xf numFmtId="0" fontId="32" fillId="0" borderId="1" xfId="0" applyFont="1" applyBorder="1" applyAlignment="1">
      <alignment wrapText="1"/>
    </xf>
    <xf numFmtId="0" fontId="5" fillId="0" borderId="1" xfId="0" applyFont="1" applyBorder="1"/>
    <xf numFmtId="1" fontId="20" fillId="4" borderId="1" xfId="0" applyNumberFormat="1" applyFont="1" applyFill="1" applyBorder="1" applyAlignment="1">
      <alignment horizontal="center" vertical="center" wrapText="1"/>
    </xf>
    <xf numFmtId="2" fontId="28" fillId="0" borderId="1" xfId="0" applyNumberFormat="1" applyFont="1" applyBorder="1"/>
    <xf numFmtId="9" fontId="20" fillId="4" borderId="1" xfId="1" applyFont="1" applyFill="1" applyBorder="1" applyAlignment="1">
      <alignment horizontal="center" vertical="center" wrapText="1"/>
    </xf>
    <xf numFmtId="0" fontId="15" fillId="0" borderId="0" xfId="0" applyFont="1" applyFill="1" applyBorder="1" applyAlignment="1">
      <alignment vertical="top" wrapText="1"/>
    </xf>
    <xf numFmtId="0" fontId="20" fillId="0" borderId="0" xfId="0" applyFont="1" applyFill="1" applyBorder="1" applyAlignment="1">
      <alignment horizontal="center" vertical="top" wrapText="1"/>
    </xf>
    <xf numFmtId="2" fontId="22" fillId="0" borderId="0" xfId="0" applyNumberFormat="1" applyFont="1" applyBorder="1"/>
    <xf numFmtId="167" fontId="30" fillId="4" borderId="1" xfId="3" applyNumberFormat="1" applyFont="1" applyFill="1" applyBorder="1"/>
    <xf numFmtId="167" fontId="22" fillId="0" borderId="1" xfId="3" applyNumberFormat="1" applyFont="1" applyBorder="1"/>
    <xf numFmtId="167" fontId="28" fillId="0" borderId="1" xfId="3" applyNumberFormat="1" applyFont="1" applyBorder="1"/>
    <xf numFmtId="168" fontId="30" fillId="4" borderId="1" xfId="3" applyNumberFormat="1" applyFont="1" applyFill="1" applyBorder="1"/>
    <xf numFmtId="0" fontId="22" fillId="0" borderId="1" xfId="0" applyNumberFormat="1" applyFont="1" applyBorder="1"/>
    <xf numFmtId="167" fontId="22" fillId="6" borderId="1" xfId="3" applyNumberFormat="1" applyFont="1" applyFill="1" applyBorder="1"/>
    <xf numFmtId="167" fontId="30" fillId="6" borderId="1" xfId="3" applyNumberFormat="1" applyFont="1" applyFill="1" applyBorder="1"/>
    <xf numFmtId="168" fontId="22" fillId="6" borderId="1" xfId="0" applyNumberFormat="1" applyFont="1" applyFill="1" applyBorder="1"/>
    <xf numFmtId="168" fontId="22" fillId="6" borderId="1" xfId="3" applyNumberFormat="1" applyFont="1" applyFill="1" applyBorder="1"/>
    <xf numFmtId="168" fontId="22" fillId="0" borderId="1" xfId="3" applyNumberFormat="1" applyFont="1" applyFill="1" applyBorder="1"/>
    <xf numFmtId="0" fontId="32" fillId="0" borderId="1" xfId="0" applyFont="1" applyBorder="1"/>
    <xf numFmtId="0" fontId="0" fillId="0" borderId="0" xfId="0" applyFill="1"/>
    <xf numFmtId="0" fontId="34" fillId="0" borderId="0" xfId="0" applyFont="1"/>
    <xf numFmtId="0" fontId="35" fillId="0" borderId="0" xfId="0" applyFont="1"/>
    <xf numFmtId="0" fontId="12" fillId="0" borderId="33" xfId="0" applyFont="1" applyFill="1" applyBorder="1" applyAlignment="1">
      <alignment vertical="top" wrapText="1"/>
    </xf>
    <xf numFmtId="0" fontId="36" fillId="0" borderId="34" xfId="0" applyFont="1" applyFill="1" applyBorder="1" applyAlignment="1">
      <alignment vertical="top" wrapText="1"/>
    </xf>
    <xf numFmtId="168" fontId="25" fillId="4" borderId="1" xfId="3" applyNumberFormat="1" applyFont="1" applyFill="1" applyBorder="1"/>
    <xf numFmtId="168" fontId="5" fillId="0" borderId="34" xfId="3" applyNumberFormat="1" applyFont="1" applyFill="1" applyBorder="1" applyAlignment="1">
      <alignment vertical="top" wrapText="1"/>
    </xf>
    <xf numFmtId="168" fontId="37" fillId="0" borderId="11" xfId="3" applyNumberFormat="1" applyFont="1" applyFill="1" applyBorder="1" applyAlignment="1">
      <alignment vertical="top" wrapText="1"/>
    </xf>
    <xf numFmtId="0" fontId="12" fillId="0" borderId="38" xfId="0" applyFont="1" applyFill="1" applyBorder="1" applyAlignment="1">
      <alignment vertical="top" wrapText="1"/>
    </xf>
    <xf numFmtId="0" fontId="12" fillId="0" borderId="39" xfId="0" applyFont="1" applyFill="1" applyBorder="1" applyAlignment="1">
      <alignment vertical="top" wrapText="1"/>
    </xf>
    <xf numFmtId="168" fontId="5" fillId="0" borderId="40" xfId="3" applyNumberFormat="1" applyFont="1" applyFill="1" applyBorder="1" applyAlignment="1">
      <alignment vertical="top" wrapText="1"/>
    </xf>
    <xf numFmtId="168" fontId="37" fillId="0" borderId="43" xfId="3" applyNumberFormat="1" applyFont="1" applyFill="1" applyBorder="1" applyAlignment="1">
      <alignment vertical="top" wrapText="1"/>
    </xf>
    <xf numFmtId="0" fontId="12" fillId="0" borderId="30" xfId="0" applyFont="1" applyFill="1" applyBorder="1" applyAlignment="1">
      <alignment vertical="top" wrapText="1"/>
    </xf>
    <xf numFmtId="0" fontId="12" fillId="0" borderId="26" xfId="0" applyFont="1" applyFill="1" applyBorder="1" applyAlignment="1">
      <alignment vertical="top" wrapText="1"/>
    </xf>
    <xf numFmtId="168" fontId="37" fillId="0" borderId="31" xfId="3" applyNumberFormat="1" applyFont="1" applyFill="1" applyBorder="1" applyAlignment="1">
      <alignment vertical="top" wrapText="1"/>
    </xf>
    <xf numFmtId="0" fontId="12" fillId="0" borderId="0" xfId="0" applyFont="1" applyFill="1"/>
    <xf numFmtId="168" fontId="12" fillId="0" borderId="17" xfId="3" applyNumberFormat="1" applyFont="1" applyFill="1" applyBorder="1" applyAlignment="1">
      <alignment wrapText="1"/>
    </xf>
    <xf numFmtId="168" fontId="12" fillId="0" borderId="13" xfId="3" applyNumberFormat="1" applyFont="1" applyFill="1" applyBorder="1" applyAlignment="1">
      <alignment wrapText="1"/>
    </xf>
    <xf numFmtId="168" fontId="5" fillId="0" borderId="34" xfId="3" applyNumberFormat="1" applyFont="1" applyFill="1" applyBorder="1" applyAlignment="1">
      <alignment wrapText="1"/>
    </xf>
    <xf numFmtId="168" fontId="37" fillId="0" borderId="11" xfId="3" applyNumberFormat="1" applyFont="1" applyFill="1" applyBorder="1" applyAlignment="1">
      <alignment wrapText="1"/>
    </xf>
    <xf numFmtId="168" fontId="12" fillId="0" borderId="41" xfId="3" applyNumberFormat="1" applyFont="1" applyFill="1" applyBorder="1" applyAlignment="1">
      <alignment vertical="top" wrapText="1"/>
    </xf>
    <xf numFmtId="168" fontId="12" fillId="0" borderId="42" xfId="3" applyNumberFormat="1" applyFont="1" applyFill="1" applyBorder="1" applyAlignment="1">
      <alignment vertical="top" wrapText="1"/>
    </xf>
    <xf numFmtId="168" fontId="12" fillId="0" borderId="39" xfId="3" applyNumberFormat="1" applyFont="1" applyFill="1" applyBorder="1" applyAlignment="1">
      <alignment vertical="top" wrapText="1"/>
    </xf>
    <xf numFmtId="0" fontId="15" fillId="5" borderId="1" xfId="0" applyFont="1" applyFill="1" applyBorder="1" applyAlignment="1">
      <alignment vertical="center" wrapText="1"/>
    </xf>
    <xf numFmtId="0" fontId="29" fillId="5" borderId="1" xfId="0" applyFont="1" applyFill="1" applyBorder="1" applyAlignment="1">
      <alignment horizontal="center" vertical="center" wrapText="1"/>
    </xf>
    <xf numFmtId="168" fontId="28" fillId="0" borderId="37" xfId="3" applyNumberFormat="1" applyFont="1" applyFill="1" applyBorder="1" applyAlignment="1">
      <alignment wrapText="1"/>
    </xf>
    <xf numFmtId="168" fontId="28" fillId="0" borderId="35" xfId="3" applyNumberFormat="1" applyFont="1" applyFill="1" applyBorder="1" applyAlignment="1">
      <alignment wrapText="1"/>
    </xf>
    <xf numFmtId="168" fontId="28" fillId="0" borderId="36" xfId="3" applyNumberFormat="1" applyFont="1" applyFill="1" applyBorder="1" applyAlignment="1">
      <alignment wrapText="1"/>
    </xf>
    <xf numFmtId="168" fontId="28" fillId="0" borderId="28" xfId="3" applyNumberFormat="1" applyFont="1" applyFill="1" applyBorder="1" applyAlignment="1">
      <alignment wrapText="1"/>
    </xf>
    <xf numFmtId="168" fontId="39" fillId="0" borderId="23" xfId="3" applyNumberFormat="1" applyFont="1" applyFill="1" applyBorder="1" applyAlignment="1">
      <alignment wrapText="1"/>
    </xf>
    <xf numFmtId="0" fontId="38" fillId="0" borderId="0" xfId="0" applyFont="1"/>
    <xf numFmtId="168" fontId="41" fillId="0" borderId="23" xfId="3" applyNumberFormat="1" applyFont="1" applyFill="1" applyBorder="1" applyAlignment="1">
      <alignment wrapText="1"/>
    </xf>
    <xf numFmtId="0" fontId="28" fillId="0" borderId="0" xfId="0" applyFont="1"/>
    <xf numFmtId="0" fontId="31" fillId="0" borderId="0" xfId="0" applyFont="1" applyBorder="1" applyAlignment="1">
      <alignment vertical="center"/>
    </xf>
    <xf numFmtId="0" fontId="12" fillId="0" borderId="13" xfId="0" applyFont="1" applyFill="1" applyBorder="1" applyAlignment="1">
      <alignment horizontal="left" vertical="center" wrapText="1"/>
    </xf>
    <xf numFmtId="2" fontId="36" fillId="0" borderId="40" xfId="0" applyNumberFormat="1" applyFont="1" applyFill="1" applyBorder="1" applyAlignment="1">
      <alignment vertical="top" wrapText="1"/>
    </xf>
    <xf numFmtId="2" fontId="25" fillId="6" borderId="1" xfId="0" applyNumberFormat="1" applyFont="1" applyFill="1" applyBorder="1" applyAlignment="1">
      <alignment horizontal="right" vertical="top" wrapText="1"/>
    </xf>
    <xf numFmtId="0" fontId="20" fillId="0" borderId="0" xfId="0" applyFont="1" applyFill="1" applyBorder="1" applyAlignment="1">
      <alignment vertical="top" wrapText="1"/>
    </xf>
    <xf numFmtId="0" fontId="12" fillId="0" borderId="1" xfId="0" applyFont="1" applyFill="1" applyBorder="1" applyAlignment="1">
      <alignment vertical="center" wrapText="1"/>
    </xf>
    <xf numFmtId="0" fontId="28" fillId="0" borderId="1" xfId="0" applyFont="1" applyFill="1" applyBorder="1" applyAlignment="1">
      <alignment vertical="top" wrapText="1"/>
    </xf>
    <xf numFmtId="0" fontId="12" fillId="0" borderId="2" xfId="0" applyFont="1" applyFill="1" applyBorder="1" applyAlignment="1">
      <alignment vertical="center" wrapText="1"/>
    </xf>
    <xf numFmtId="0" fontId="5" fillId="0" borderId="1" xfId="0" applyFont="1" applyFill="1" applyBorder="1" applyAlignment="1">
      <alignment vertical="center" wrapText="1"/>
    </xf>
    <xf numFmtId="2" fontId="12" fillId="0" borderId="1" xfId="0" applyNumberFormat="1" applyFont="1" applyFill="1" applyBorder="1" applyAlignment="1">
      <alignment vertical="top" wrapText="1"/>
    </xf>
    <xf numFmtId="1" fontId="12" fillId="0" borderId="1" xfId="0" applyNumberFormat="1" applyFont="1" applyFill="1" applyBorder="1" applyAlignment="1">
      <alignment vertical="top" wrapText="1"/>
    </xf>
    <xf numFmtId="1" fontId="28" fillId="0" borderId="1" xfId="0" applyNumberFormat="1" applyFont="1" applyFill="1" applyBorder="1" applyAlignment="1">
      <alignment vertical="top" wrapText="1"/>
    </xf>
    <xf numFmtId="1" fontId="38" fillId="0" borderId="1" xfId="0" applyNumberFormat="1" applyFont="1" applyFill="1" applyBorder="1" applyAlignment="1">
      <alignment vertical="top" wrapText="1"/>
    </xf>
    <xf numFmtId="1" fontId="5" fillId="0" borderId="1" xfId="0" applyNumberFormat="1" applyFont="1" applyFill="1" applyBorder="1" applyAlignment="1">
      <alignment vertical="top" wrapText="1"/>
    </xf>
    <xf numFmtId="2" fontId="5" fillId="0" borderId="1" xfId="0" applyNumberFormat="1" applyFont="1" applyFill="1" applyBorder="1" applyAlignment="1">
      <alignment vertical="top" wrapText="1"/>
    </xf>
    <xf numFmtId="168" fontId="5" fillId="0" borderId="1" xfId="3" applyNumberFormat="1" applyFont="1" applyFill="1" applyBorder="1" applyAlignment="1">
      <alignment vertical="top" wrapText="1"/>
    </xf>
    <xf numFmtId="168" fontId="12" fillId="0" borderId="1" xfId="3" applyNumberFormat="1" applyFont="1" applyFill="1" applyBorder="1" applyAlignment="1">
      <alignment vertical="top" wrapText="1"/>
    </xf>
    <xf numFmtId="0" fontId="6" fillId="5" borderId="1" xfId="0" applyFont="1" applyFill="1" applyBorder="1" applyAlignment="1">
      <alignment vertical="center" wrapText="1"/>
    </xf>
    <xf numFmtId="0" fontId="29" fillId="5" borderId="42" xfId="0" applyFont="1" applyFill="1" applyBorder="1" applyAlignment="1">
      <alignment vertical="center" wrapText="1"/>
    </xf>
    <xf numFmtId="2" fontId="5" fillId="0" borderId="1" xfId="0" applyNumberFormat="1" applyFont="1" applyFill="1" applyBorder="1" applyAlignment="1">
      <alignment vertical="center" wrapText="1"/>
    </xf>
    <xf numFmtId="0" fontId="38" fillId="0" borderId="1" xfId="0" applyFont="1" applyFill="1" applyBorder="1" applyAlignment="1">
      <alignment vertical="top" wrapText="1"/>
    </xf>
    <xf numFmtId="2" fontId="42" fillId="4" borderId="1" xfId="0" applyNumberFormat="1" applyFont="1" applyFill="1" applyBorder="1" applyAlignment="1">
      <alignment horizontal="right" vertical="top" wrapText="1"/>
    </xf>
    <xf numFmtId="0" fontId="24" fillId="0" borderId="27" xfId="0" applyFont="1" applyFill="1" applyBorder="1" applyAlignment="1">
      <alignment vertical="top" wrapText="1"/>
    </xf>
    <xf numFmtId="168" fontId="25" fillId="4" borderId="27" xfId="3" applyNumberFormat="1" applyFont="1" applyFill="1" applyBorder="1"/>
    <xf numFmtId="0" fontId="36" fillId="0" borderId="1" xfId="0" applyFont="1" applyFill="1" applyBorder="1" applyAlignment="1">
      <alignment vertical="top" wrapText="1"/>
    </xf>
    <xf numFmtId="0" fontId="36" fillId="0" borderId="17" xfId="0" applyFont="1" applyFill="1" applyBorder="1" applyAlignment="1">
      <alignment vertical="top" wrapText="1"/>
    </xf>
    <xf numFmtId="0" fontId="12" fillId="0" borderId="27" xfId="0" applyFont="1" applyFill="1" applyBorder="1" applyAlignment="1">
      <alignment vertical="top" wrapText="1"/>
    </xf>
    <xf numFmtId="0" fontId="12" fillId="7" borderId="30" xfId="0" applyFont="1" applyFill="1" applyBorder="1" applyAlignment="1">
      <alignment vertical="top" wrapText="1"/>
    </xf>
    <xf numFmtId="169" fontId="22" fillId="0" borderId="1" xfId="0" applyNumberFormat="1" applyFont="1" applyBorder="1"/>
    <xf numFmtId="0" fontId="23" fillId="5" borderId="26" xfId="0" applyFont="1" applyFill="1" applyBorder="1" applyAlignment="1">
      <alignment horizontal="left" vertical="top" wrapText="1"/>
    </xf>
    <xf numFmtId="0" fontId="23" fillId="5" borderId="27" xfId="0" applyFont="1" applyFill="1" applyBorder="1" applyAlignment="1">
      <alignment horizontal="left" vertical="top" wrapText="1"/>
    </xf>
    <xf numFmtId="0" fontId="20" fillId="4" borderId="2" xfId="0" applyFont="1" applyFill="1" applyBorder="1" applyAlignment="1">
      <alignment horizontal="center" vertical="top" wrapText="1"/>
    </xf>
    <xf numFmtId="0" fontId="20" fillId="4" borderId="0" xfId="0" applyFont="1" applyFill="1" applyBorder="1" applyAlignment="1">
      <alignment horizontal="center" vertical="top" wrapText="1"/>
    </xf>
    <xf numFmtId="0" fontId="43" fillId="0" borderId="2" xfId="0" applyFont="1" applyBorder="1" applyAlignment="1">
      <alignment horizontal="center" vertical="center"/>
    </xf>
    <xf numFmtId="0" fontId="43" fillId="0" borderId="0" xfId="0" applyFont="1" applyBorder="1" applyAlignment="1">
      <alignment horizontal="center" vertical="center"/>
    </xf>
    <xf numFmtId="0" fontId="31" fillId="0" borderId="0" xfId="0" applyFont="1" applyBorder="1" applyAlignment="1">
      <alignment horizontal="center" vertical="center" wrapText="1"/>
    </xf>
    <xf numFmtId="0" fontId="28" fillId="0" borderId="21" xfId="0" applyFont="1" applyFill="1" applyBorder="1" applyAlignment="1">
      <alignment horizontal="left" vertical="top" wrapText="1"/>
    </xf>
    <xf numFmtId="0" fontId="28" fillId="0" borderId="22" xfId="0" applyFont="1" applyFill="1" applyBorder="1" applyAlignment="1">
      <alignment horizontal="left" vertical="top" wrapText="1"/>
    </xf>
    <xf numFmtId="0" fontId="28" fillId="0" borderId="23" xfId="0" applyFont="1" applyFill="1" applyBorder="1" applyAlignment="1">
      <alignment horizontal="left" vertical="top" wrapText="1"/>
    </xf>
    <xf numFmtId="0" fontId="31" fillId="0" borderId="2" xfId="0" applyFont="1" applyBorder="1" applyAlignment="1">
      <alignment horizontal="center" vertical="center"/>
    </xf>
    <xf numFmtId="0" fontId="31" fillId="0" borderId="0" xfId="0" applyFont="1" applyBorder="1" applyAlignment="1">
      <alignment horizontal="center" vertical="center"/>
    </xf>
    <xf numFmtId="0" fontId="12" fillId="0" borderId="2" xfId="0" applyFont="1" applyFill="1" applyBorder="1" applyAlignment="1">
      <alignment horizontal="left" vertical="center" wrapText="1"/>
    </xf>
    <xf numFmtId="0" fontId="12" fillId="0" borderId="13" xfId="0" applyFont="1" applyFill="1" applyBorder="1" applyAlignment="1">
      <alignment horizontal="left" vertical="center" wrapText="1"/>
    </xf>
    <xf numFmtId="0" fontId="12" fillId="0" borderId="46" xfId="0" applyFont="1" applyFill="1" applyBorder="1" applyAlignment="1">
      <alignment horizontal="left" vertical="center" wrapText="1"/>
    </xf>
    <xf numFmtId="0" fontId="12" fillId="0" borderId="47" xfId="0" applyFont="1" applyFill="1" applyBorder="1" applyAlignment="1">
      <alignment horizontal="left" vertical="center" wrapText="1"/>
    </xf>
    <xf numFmtId="0" fontId="15" fillId="6" borderId="0" xfId="0" applyFont="1" applyFill="1" applyBorder="1" applyAlignment="1">
      <alignment horizontal="center" vertical="top" wrapText="1"/>
    </xf>
    <xf numFmtId="0" fontId="36" fillId="0" borderId="1" xfId="0" applyFont="1" applyFill="1" applyBorder="1" applyAlignment="1">
      <alignment horizontal="right" vertical="center" wrapText="1"/>
    </xf>
    <xf numFmtId="0" fontId="12" fillId="0" borderId="44" xfId="0" applyFont="1" applyFill="1" applyBorder="1" applyAlignment="1">
      <alignment horizontal="left" vertical="top" wrapText="1"/>
    </xf>
    <xf numFmtId="0" fontId="12" fillId="0" borderId="45" xfId="0" applyFont="1" applyFill="1" applyBorder="1" applyAlignment="1">
      <alignment horizontal="left" vertical="top" wrapText="1"/>
    </xf>
    <xf numFmtId="0" fontId="12" fillId="0" borderId="29" xfId="0" applyFont="1" applyFill="1" applyBorder="1" applyAlignment="1">
      <alignment horizontal="left" vertical="top" wrapText="1"/>
    </xf>
    <xf numFmtId="0" fontId="12" fillId="0" borderId="24" xfId="0" applyFont="1" applyFill="1" applyBorder="1" applyAlignment="1">
      <alignment horizontal="left" vertical="top" wrapText="1"/>
    </xf>
    <xf numFmtId="0" fontId="12" fillId="0" borderId="25" xfId="0" applyFont="1" applyFill="1" applyBorder="1" applyAlignment="1">
      <alignment horizontal="left" vertical="top" wrapText="1"/>
    </xf>
    <xf numFmtId="0" fontId="12" fillId="0" borderId="32" xfId="0" applyFont="1" applyFill="1" applyBorder="1" applyAlignment="1">
      <alignment horizontal="left" vertical="top" wrapText="1"/>
    </xf>
    <xf numFmtId="0" fontId="40" fillId="0" borderId="21" xfId="0" applyFont="1" applyFill="1" applyBorder="1" applyAlignment="1">
      <alignment horizontal="left" vertical="top" wrapText="1"/>
    </xf>
    <xf numFmtId="0" fontId="40" fillId="0" borderId="22" xfId="0" applyFont="1" applyFill="1" applyBorder="1" applyAlignment="1">
      <alignment horizontal="left" vertical="top" wrapText="1"/>
    </xf>
    <xf numFmtId="0" fontId="40" fillId="0" borderId="23" xfId="0" applyFont="1" applyFill="1" applyBorder="1" applyAlignment="1">
      <alignment horizontal="left" vertical="top" wrapText="1"/>
    </xf>
    <xf numFmtId="0" fontId="5" fillId="0" borderId="26" xfId="0" applyFont="1" applyFill="1" applyBorder="1" applyAlignment="1">
      <alignment horizontal="left" vertical="center" wrapText="1"/>
    </xf>
    <xf numFmtId="0" fontId="5" fillId="0" borderId="27" xfId="0" applyFont="1" applyFill="1" applyBorder="1" applyAlignment="1">
      <alignment horizontal="left" vertical="center" wrapText="1"/>
    </xf>
    <xf numFmtId="0" fontId="29" fillId="5" borderId="1" xfId="0" applyFont="1" applyFill="1" applyBorder="1" applyAlignment="1">
      <alignment horizontal="center" vertical="center" wrapText="1"/>
    </xf>
    <xf numFmtId="0" fontId="6" fillId="0" borderId="24" xfId="0" applyFont="1" applyFill="1" applyBorder="1" applyAlignment="1">
      <alignment horizontal="left" vertical="top" wrapText="1"/>
    </xf>
    <xf numFmtId="0" fontId="6" fillId="0" borderId="25" xfId="0" applyFont="1" applyFill="1" applyBorder="1" applyAlignment="1">
      <alignment horizontal="left" vertical="top" wrapText="1"/>
    </xf>
    <xf numFmtId="0" fontId="6" fillId="5" borderId="5" xfId="0" applyFont="1" applyFill="1" applyBorder="1" applyAlignment="1">
      <alignment horizontal="left" wrapText="1"/>
    </xf>
    <xf numFmtId="0" fontId="18" fillId="0" borderId="10" xfId="0" applyFont="1" applyBorder="1" applyAlignment="1">
      <alignment horizontal="center" wrapText="1"/>
    </xf>
    <xf numFmtId="0" fontId="18" fillId="0" borderId="10" xfId="0" applyFont="1" applyBorder="1" applyAlignment="1">
      <alignment horizontal="center"/>
    </xf>
    <xf numFmtId="0" fontId="13" fillId="5" borderId="1" xfId="0" applyFont="1" applyFill="1" applyBorder="1" applyAlignment="1">
      <alignment horizontal="center"/>
    </xf>
    <xf numFmtId="0" fontId="6" fillId="0" borderId="1" xfId="0" applyFont="1" applyBorder="1" applyAlignment="1">
      <alignment horizontal="center"/>
    </xf>
    <xf numFmtId="0" fontId="6" fillId="0" borderId="0" xfId="0" applyFont="1" applyBorder="1" applyAlignment="1">
      <alignment horizontal="center" vertical="top" wrapText="1"/>
    </xf>
    <xf numFmtId="0" fontId="6" fillId="0" borderId="0" xfId="0" applyFont="1" applyBorder="1" applyAlignment="1">
      <alignment horizontal="left" wrapText="1"/>
    </xf>
    <xf numFmtId="0" fontId="6" fillId="0" borderId="5" xfId="0" applyFont="1" applyBorder="1" applyAlignment="1">
      <alignment horizontal="left" wrapText="1"/>
    </xf>
    <xf numFmtId="0" fontId="6" fillId="0" borderId="21" xfId="0" applyFont="1" applyBorder="1" applyAlignment="1">
      <alignment horizontal="center"/>
    </xf>
    <xf numFmtId="0" fontId="6" fillId="0" borderId="22" xfId="0" applyFont="1" applyBorder="1" applyAlignment="1">
      <alignment horizontal="center"/>
    </xf>
    <xf numFmtId="0" fontId="6" fillId="0" borderId="23" xfId="0" applyFont="1" applyBorder="1" applyAlignment="1">
      <alignment horizontal="center"/>
    </xf>
    <xf numFmtId="0" fontId="48" fillId="0" borderId="0" xfId="2" applyFont="1"/>
  </cellXfs>
  <cellStyles count="4">
    <cellStyle name="Comma" xfId="3" builtinId="3"/>
    <cellStyle name="Hyperlink" xfId="2" builtinId="8"/>
    <cellStyle name="Normal" xfId="0" builtinId="0"/>
    <cellStyle name="Percent" xfId="1" builtinId="5"/>
  </cellStyles>
  <dxfs count="20">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celotajs.lv/g/Professional/Projects/BalticSeaFood/Cenu_noteiksanas_izmaksu_likviditates_modelis_Razotajs_skaidrojums.pdf" TargetMode="Externa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K40"/>
  <sheetViews>
    <sheetView tabSelected="1" workbookViewId="0">
      <selection sqref="A1:XFD1"/>
    </sheetView>
  </sheetViews>
  <sheetFormatPr defaultColWidth="11.5703125" defaultRowHeight="14.25"/>
  <cols>
    <col min="1" max="1" width="42.42578125" style="100" customWidth="1"/>
    <col min="2" max="2" width="19.28515625" style="100" customWidth="1"/>
    <col min="3" max="3" width="21.140625" style="100" customWidth="1"/>
    <col min="4" max="4" width="3.28515625" style="100" customWidth="1"/>
    <col min="5" max="5" width="44.140625" style="100" customWidth="1"/>
    <col min="6" max="7" width="21.7109375" style="100" customWidth="1"/>
    <col min="8" max="16384" width="11.5703125" style="100"/>
  </cols>
  <sheetData>
    <row r="1" spans="1:11" s="241" customFormat="1" ht="31.5" customHeight="1">
      <c r="A1" s="241" t="s">
        <v>233</v>
      </c>
    </row>
    <row r="2" spans="1:11" ht="53.45" customHeight="1">
      <c r="A2" s="202" t="s">
        <v>198</v>
      </c>
      <c r="B2" s="203"/>
      <c r="C2" s="203"/>
      <c r="D2" s="203"/>
      <c r="E2" s="169"/>
      <c r="F2" s="169"/>
      <c r="G2" s="169"/>
    </row>
    <row r="3" spans="1:11" ht="57.6" customHeight="1">
      <c r="A3" s="113" t="s">
        <v>14</v>
      </c>
      <c r="B3" s="109" t="s">
        <v>15</v>
      </c>
      <c r="C3" s="109" t="s">
        <v>16</v>
      </c>
    </row>
    <row r="4" spans="1:11" ht="15">
      <c r="A4" s="71" t="str">
        <f>"Produkts 1"&amp;" - "&amp;'Produkts 1'!A4</f>
        <v xml:space="preserve">Produkts 1 - </v>
      </c>
      <c r="B4" s="71">
        <f>'Produkts 1'!L4*'Produkts 1'!E64</f>
        <v>0</v>
      </c>
      <c r="C4" s="71">
        <f>+'Produkts 1'!E67*'Produkts 1'!L4</f>
        <v>0</v>
      </c>
    </row>
    <row r="5" spans="1:11" ht="15">
      <c r="A5" s="71" t="str">
        <f>"Produkts 2"&amp;" - "&amp;'Produkts 2'!A3</f>
        <v xml:space="preserve">Produkts 2 - </v>
      </c>
      <c r="B5" s="71" t="e">
        <f>'Produkts 2'!L3*'Produkts 2'!E63</f>
        <v>#DIV/0!</v>
      </c>
      <c r="C5" s="71">
        <f>+'Produkts 2'!E66*'Produkts 2'!L3</f>
        <v>0</v>
      </c>
    </row>
    <row r="6" spans="1:11" ht="15">
      <c r="A6" s="71" t="str">
        <f>"Produkts 3"&amp;" - "&amp;'Produkts 3'!A3</f>
        <v xml:space="preserve">Produkts 3 - </v>
      </c>
      <c r="B6" s="71" t="e">
        <f>'Produkts 3'!L3*'Produkts 3'!E63</f>
        <v>#DIV/0!</v>
      </c>
      <c r="C6" s="71">
        <f>+'Produkts 3'!E66*'Produkts 3'!L3</f>
        <v>0</v>
      </c>
    </row>
    <row r="7" spans="1:11" ht="15">
      <c r="A7" s="71" t="str">
        <f>"Produkts 4"&amp;" - "&amp;'Produkts 4'!A3</f>
        <v xml:space="preserve">Produkts 4 - </v>
      </c>
      <c r="B7" s="71" t="e">
        <f>'Produkts 4'!L3*'Produkts 4'!E63</f>
        <v>#DIV/0!</v>
      </c>
      <c r="C7" s="71">
        <f>+'Produkts 4'!E66*'Produkts 4'!L3</f>
        <v>0</v>
      </c>
    </row>
    <row r="8" spans="1:11" ht="15">
      <c r="A8" s="71" t="str">
        <f>"Produkts 5"&amp;" - "&amp;'Produkts 5'!A3</f>
        <v xml:space="preserve">Produkts 5 - </v>
      </c>
      <c r="B8" s="71" t="e">
        <f>'Produkts 5'!L3*'Produkts 5'!E63</f>
        <v>#DIV/0!</v>
      </c>
      <c r="C8" s="71">
        <f>+'Produkts 5'!E66*'Produkts 5'!L3</f>
        <v>0</v>
      </c>
    </row>
    <row r="9" spans="1:11" ht="15">
      <c r="A9" s="71" t="str">
        <f>"Produkts 6"&amp;" - "&amp;'Produkts 6'!A3</f>
        <v xml:space="preserve">Produkts 6 - </v>
      </c>
      <c r="B9" s="71" t="e">
        <f>'Produkts 6'!L3*'Produkts 6'!E63</f>
        <v>#DIV/0!</v>
      </c>
      <c r="C9" s="71">
        <f>+'Produkts 6'!E66*'Produkts 6'!L3</f>
        <v>0</v>
      </c>
    </row>
    <row r="10" spans="1:11" ht="15">
      <c r="A10" s="71" t="str">
        <f>"Produkts 7"&amp;" - "&amp;'Produkts 7'!A3</f>
        <v xml:space="preserve">Produkts 7 - </v>
      </c>
      <c r="B10" s="71" t="e">
        <f>'Produkts 7'!L3*'Produkts 7'!E63</f>
        <v>#DIV/0!</v>
      </c>
      <c r="C10" s="71">
        <f>+'Produkts 7'!E66*'Produkts 7'!L3</f>
        <v>0</v>
      </c>
    </row>
    <row r="11" spans="1:11" ht="15">
      <c r="A11" s="71" t="str">
        <f>"Produkts 8"&amp;" - "&amp;'Produkts 8'!A3</f>
        <v xml:space="preserve">Produkts 8 - </v>
      </c>
      <c r="B11" s="71" t="e">
        <f>'Produkts 8'!L3*'Produkts 8'!E63</f>
        <v>#DIV/0!</v>
      </c>
      <c r="C11" s="71">
        <f>+'Produkts 8'!E66*'Produkts 8'!L3</f>
        <v>0</v>
      </c>
    </row>
    <row r="12" spans="1:11" ht="15">
      <c r="A12" s="104" t="s">
        <v>17</v>
      </c>
      <c r="B12" s="105"/>
      <c r="C12" s="172"/>
    </row>
    <row r="13" spans="1:11" ht="16.5">
      <c r="A13" s="107" t="s">
        <v>18</v>
      </c>
      <c r="B13" s="108" t="e">
        <f>SUM(B4:B12)</f>
        <v>#DIV/0!</v>
      </c>
      <c r="C13" s="108">
        <f>SUM(C4:C12)</f>
        <v>0</v>
      </c>
    </row>
    <row r="15" spans="1:11" ht="15.6" customHeight="1">
      <c r="A15" s="200" t="s">
        <v>82</v>
      </c>
      <c r="B15" s="201"/>
      <c r="C15" s="201"/>
      <c r="D15" s="122"/>
      <c r="E15" s="122"/>
      <c r="F15" s="122"/>
      <c r="G15" s="122"/>
      <c r="H15" s="122"/>
      <c r="I15" s="122"/>
      <c r="J15" s="122"/>
      <c r="K15" s="122"/>
    </row>
    <row r="17" spans="1:5" ht="49.5" customHeight="1">
      <c r="A17" s="198" t="s">
        <v>19</v>
      </c>
      <c r="B17" s="199"/>
      <c r="C17" s="117" t="s">
        <v>20</v>
      </c>
    </row>
    <row r="18" spans="1:5" ht="31.9" customHeight="1">
      <c r="A18" s="103" t="s">
        <v>21</v>
      </c>
      <c r="B18" s="101" t="e">
        <f>B13-'Izmaksu plāns'!B17</f>
        <v>#DIV/0!</v>
      </c>
      <c r="C18" s="119">
        <v>1</v>
      </c>
    </row>
    <row r="19" spans="1:5" ht="27" customHeight="1">
      <c r="A19" s="103" t="s">
        <v>22</v>
      </c>
      <c r="B19" s="101">
        <f>C13-'Izmaksu plāns'!C17</f>
        <v>0</v>
      </c>
      <c r="C19" s="119"/>
    </row>
    <row r="20" spans="1:5" ht="13.9" customHeight="1">
      <c r="A20" s="116"/>
      <c r="B20" s="115"/>
      <c r="C20" s="115"/>
    </row>
    <row r="21" spans="1:5" ht="13.9" customHeight="1">
      <c r="A21" s="198" t="s">
        <v>23</v>
      </c>
      <c r="B21" s="199"/>
    </row>
    <row r="22" spans="1:5">
      <c r="A22" s="102"/>
      <c r="B22" s="101"/>
    </row>
    <row r="23" spans="1:5" ht="15">
      <c r="A23" s="104" t="s">
        <v>211</v>
      </c>
      <c r="B23" s="105"/>
    </row>
    <row r="24" spans="1:5" ht="15">
      <c r="A24" s="104" t="s">
        <v>24</v>
      </c>
      <c r="B24" s="105"/>
    </row>
    <row r="25" spans="1:5" ht="15">
      <c r="A25" s="104" t="s">
        <v>25</v>
      </c>
      <c r="B25" s="105"/>
    </row>
    <row r="26" spans="1:5" ht="15.75">
      <c r="A26" s="106" t="s">
        <v>26</v>
      </c>
      <c r="B26" s="118">
        <f>B23+B24+B25</f>
        <v>0</v>
      </c>
    </row>
    <row r="27" spans="1:5" ht="17.25" customHeight="1">
      <c r="A27" s="112" t="s">
        <v>214</v>
      </c>
      <c r="B27" s="105"/>
    </row>
    <row r="28" spans="1:5" ht="18" customHeight="1">
      <c r="A28" s="112" t="s">
        <v>215</v>
      </c>
      <c r="B28" s="105"/>
    </row>
    <row r="29" spans="1:5" ht="15">
      <c r="A29" s="112" t="s">
        <v>27</v>
      </c>
      <c r="B29" s="105"/>
    </row>
    <row r="30" spans="1:5" ht="19.149999999999999" customHeight="1">
      <c r="A30" s="104" t="s">
        <v>33</v>
      </c>
      <c r="B30" s="105"/>
      <c r="E30" s="106" t="s">
        <v>216</v>
      </c>
    </row>
    <row r="31" spans="1:5" ht="18">
      <c r="A31" s="106" t="s">
        <v>28</v>
      </c>
      <c r="B31" s="118">
        <f>B27+B28+B29+B30</f>
        <v>0</v>
      </c>
      <c r="E31" s="121">
        <v>0.2</v>
      </c>
    </row>
    <row r="32" spans="1:5" ht="15.75">
      <c r="A32" s="106" t="s">
        <v>29</v>
      </c>
      <c r="B32" s="118">
        <f>+B31-B26</f>
        <v>0</v>
      </c>
    </row>
    <row r="33" spans="1:3" ht="19.149999999999999" customHeight="1">
      <c r="A33" s="104"/>
      <c r="B33" s="101"/>
    </row>
    <row r="34" spans="1:3" ht="51" customHeight="1">
      <c r="A34" s="107" t="s">
        <v>217</v>
      </c>
      <c r="B34" s="108" t="e">
        <f>((IF(C18&gt;0,B18,(IF(C19&gt;0,B19,))))-B32)</f>
        <v>#DIV/0!</v>
      </c>
    </row>
    <row r="35" spans="1:3" ht="15">
      <c r="A35" s="104" t="s">
        <v>30</v>
      </c>
      <c r="B35" s="114" t="e">
        <f>B34*E31</f>
        <v>#DIV/0!</v>
      </c>
      <c r="C35" s="115"/>
    </row>
    <row r="36" spans="1:3" ht="34.5" customHeight="1">
      <c r="A36" s="106" t="s">
        <v>218</v>
      </c>
      <c r="B36" s="108" t="e">
        <f>B34-B35</f>
        <v>#DIV/0!</v>
      </c>
      <c r="C36" s="115"/>
    </row>
    <row r="37" spans="1:3" ht="15">
      <c r="A37" s="104" t="s">
        <v>31</v>
      </c>
      <c r="B37" s="105"/>
      <c r="C37" s="115"/>
    </row>
    <row r="38" spans="1:3" ht="15">
      <c r="A38" s="104" t="s">
        <v>32</v>
      </c>
      <c r="B38" s="105"/>
      <c r="C38" s="115"/>
    </row>
    <row r="39" spans="1:3" ht="15">
      <c r="A39" s="104" t="s">
        <v>34</v>
      </c>
      <c r="B39" s="105"/>
      <c r="C39" s="115"/>
    </row>
    <row r="40" spans="1:3" ht="16.5">
      <c r="A40" s="106" t="s">
        <v>35</v>
      </c>
      <c r="B40" s="120" t="e">
        <f>B36-B37-B38-B39</f>
        <v>#DIV/0!</v>
      </c>
      <c r="C40" s="115"/>
    </row>
  </sheetData>
  <mergeCells count="4">
    <mergeCell ref="A17:B17"/>
    <mergeCell ref="A21:B21"/>
    <mergeCell ref="A15:C15"/>
    <mergeCell ref="A2:D2"/>
  </mergeCells>
  <hyperlinks>
    <hyperlink ref="A1:XFD1" r:id="rId1" display="TABULAS &quot;Cenu noteikšanas, izmaksu un likviditātes modelis - Ražotājs&quot; LIETOJUMA SKAIDROJUMU SKATIET ŠEIT"/>
  </hyperlinks>
  <pageMargins left="0.7" right="0.7" top="0.75" bottom="0.75" header="0.3" footer="0.3"/>
  <pageSetup paperSize="9" orientation="portrait" r:id="rId2"/>
  <legacyDrawing r:id="rId3"/>
</worksheet>
</file>

<file path=xl/worksheets/sheet10.xml><?xml version="1.0" encoding="utf-8"?>
<worksheet xmlns="http://schemas.openxmlformats.org/spreadsheetml/2006/main" xmlns:r="http://schemas.openxmlformats.org/officeDocument/2006/relationships">
  <sheetPr>
    <pageSetUpPr fitToPage="1"/>
  </sheetPr>
  <dimension ref="A1:M78"/>
  <sheetViews>
    <sheetView showGridLines="0" showZeros="0" topLeftCell="A22" zoomScaleNormal="100" workbookViewId="0">
      <selection activeCell="A27" sqref="A27"/>
    </sheetView>
  </sheetViews>
  <sheetFormatPr defaultColWidth="9.140625" defaultRowHeight="12.75"/>
  <cols>
    <col min="1" max="1" width="31.140625" customWidth="1"/>
    <col min="2" max="2" width="11.7109375" customWidth="1"/>
    <col min="3" max="3" width="10.85546875" customWidth="1"/>
    <col min="4" max="4" width="13.7109375" customWidth="1"/>
    <col min="5" max="5" width="12.7109375" customWidth="1"/>
    <col min="6" max="6" width="11.140625" customWidth="1"/>
    <col min="7" max="7" width="12.28515625" customWidth="1"/>
    <col min="8" max="8" width="10.5703125" customWidth="1"/>
    <col min="9" max="9" width="9.7109375" customWidth="1"/>
    <col min="10" max="10" width="12.5703125" customWidth="1"/>
    <col min="11" max="11" width="25.85546875" customWidth="1"/>
    <col min="12" max="12" width="24.140625" customWidth="1"/>
  </cols>
  <sheetData>
    <row r="1" spans="1:13" s="68" customFormat="1" ht="30" customHeight="1">
      <c r="A1" s="231" t="s">
        <v>197</v>
      </c>
      <c r="B1" s="232"/>
      <c r="C1" s="232"/>
      <c r="D1" s="232"/>
      <c r="E1" s="232"/>
      <c r="F1" s="232"/>
      <c r="G1" s="232"/>
      <c r="H1" s="232"/>
      <c r="I1" s="232"/>
      <c r="J1" s="232"/>
      <c r="K1" s="232"/>
      <c r="L1" s="70"/>
    </row>
    <row r="2" spans="1:13" ht="18">
      <c r="A2" s="41" t="s">
        <v>134</v>
      </c>
      <c r="B2" s="233"/>
      <c r="C2" s="233"/>
      <c r="D2" s="233"/>
      <c r="E2" s="233"/>
      <c r="F2" s="233"/>
      <c r="G2" s="233"/>
      <c r="H2" s="233"/>
      <c r="I2" s="233"/>
      <c r="J2" s="233"/>
      <c r="K2" s="42"/>
      <c r="L2" s="71" t="s">
        <v>144</v>
      </c>
      <c r="M2" s="18"/>
    </row>
    <row r="3" spans="1:13" s="1" customFormat="1" ht="19.5" customHeight="1">
      <c r="A3" s="98"/>
      <c r="B3" s="234" t="s">
        <v>230</v>
      </c>
      <c r="C3" s="234"/>
      <c r="D3" s="234"/>
      <c r="E3" s="234" t="s">
        <v>231</v>
      </c>
      <c r="F3" s="234"/>
      <c r="G3" s="234"/>
      <c r="H3" s="234" t="s">
        <v>139</v>
      </c>
      <c r="I3" s="234"/>
      <c r="J3" s="234"/>
      <c r="K3" s="41"/>
      <c r="L3" s="93"/>
      <c r="M3" s="2"/>
    </row>
    <row r="4" spans="1:13" ht="81">
      <c r="A4" s="41" t="s">
        <v>137</v>
      </c>
      <c r="B4" s="43" t="s">
        <v>140</v>
      </c>
      <c r="C4" s="43" t="s">
        <v>141</v>
      </c>
      <c r="D4" s="43" t="s">
        <v>142</v>
      </c>
      <c r="E4" s="43" t="s">
        <v>140</v>
      </c>
      <c r="F4" s="43" t="s">
        <v>141</v>
      </c>
      <c r="G4" s="43" t="s">
        <v>142</v>
      </c>
      <c r="H4" s="43" t="s">
        <v>140</v>
      </c>
      <c r="I4" s="43" t="s">
        <v>141</v>
      </c>
      <c r="J4" s="43" t="s">
        <v>142</v>
      </c>
      <c r="K4" s="86" t="s">
        <v>228</v>
      </c>
      <c r="L4" s="18"/>
      <c r="M4" s="18"/>
    </row>
    <row r="5" spans="1:13" ht="18">
      <c r="A5" s="44" t="s">
        <v>179</v>
      </c>
      <c r="B5" s="93"/>
      <c r="C5" s="93"/>
      <c r="D5" s="45">
        <f>B5*C5</f>
        <v>0</v>
      </c>
      <c r="E5" s="93"/>
      <c r="F5" s="93"/>
      <c r="G5" s="45">
        <f>E5*F5</f>
        <v>0</v>
      </c>
      <c r="H5" s="46">
        <f t="shared" ref="H5:J14" si="0">E5-B5</f>
        <v>0</v>
      </c>
      <c r="I5" s="46">
        <f t="shared" si="0"/>
        <v>0</v>
      </c>
      <c r="J5" s="47">
        <f t="shared" si="0"/>
        <v>0</v>
      </c>
      <c r="K5" s="42"/>
      <c r="L5" s="18"/>
      <c r="M5" s="18"/>
    </row>
    <row r="6" spans="1:13" ht="18">
      <c r="A6" s="44" t="s">
        <v>180</v>
      </c>
      <c r="B6" s="93"/>
      <c r="C6" s="93"/>
      <c r="D6" s="45">
        <f t="shared" ref="D6:D14" si="1">B6*C6</f>
        <v>0</v>
      </c>
      <c r="E6" s="93"/>
      <c r="F6" s="93"/>
      <c r="G6" s="45">
        <f t="shared" ref="G6:G14" si="2">E6*F6</f>
        <v>0</v>
      </c>
      <c r="H6" s="46">
        <f t="shared" si="0"/>
        <v>0</v>
      </c>
      <c r="I6" s="46">
        <f t="shared" si="0"/>
        <v>0</v>
      </c>
      <c r="J6" s="47">
        <f t="shared" si="0"/>
        <v>0</v>
      </c>
      <c r="K6" s="42"/>
      <c r="L6" s="18"/>
      <c r="M6" s="18"/>
    </row>
    <row r="7" spans="1:13" ht="18">
      <c r="A7" s="44" t="s">
        <v>181</v>
      </c>
      <c r="B7" s="93"/>
      <c r="C7" s="93"/>
      <c r="D7" s="45">
        <f t="shared" si="1"/>
        <v>0</v>
      </c>
      <c r="E7" s="93"/>
      <c r="F7" s="93"/>
      <c r="G7" s="45">
        <f t="shared" si="2"/>
        <v>0</v>
      </c>
      <c r="H7" s="46">
        <f t="shared" si="0"/>
        <v>0</v>
      </c>
      <c r="I7" s="46">
        <f t="shared" si="0"/>
        <v>0</v>
      </c>
      <c r="J7" s="47">
        <f t="shared" si="0"/>
        <v>0</v>
      </c>
      <c r="K7" s="42"/>
      <c r="L7" s="18"/>
      <c r="M7" s="18"/>
    </row>
    <row r="8" spans="1:13" ht="18">
      <c r="A8" s="38"/>
      <c r="B8" s="93"/>
      <c r="C8" s="93"/>
      <c r="D8" s="45">
        <f t="shared" si="1"/>
        <v>0</v>
      </c>
      <c r="E8" s="93"/>
      <c r="F8" s="93"/>
      <c r="G8" s="45">
        <f t="shared" si="2"/>
        <v>0</v>
      </c>
      <c r="H8" s="46">
        <f t="shared" si="0"/>
        <v>0</v>
      </c>
      <c r="I8" s="46">
        <f t="shared" si="0"/>
        <v>0</v>
      </c>
      <c r="J8" s="47">
        <f t="shared" si="0"/>
        <v>0</v>
      </c>
      <c r="K8" s="42"/>
      <c r="L8" s="18"/>
      <c r="M8" s="18"/>
    </row>
    <row r="9" spans="1:13" ht="18">
      <c r="A9" s="44"/>
      <c r="B9" s="93"/>
      <c r="C9" s="93"/>
      <c r="D9" s="45">
        <f t="shared" si="1"/>
        <v>0</v>
      </c>
      <c r="E9" s="93"/>
      <c r="F9" s="93"/>
      <c r="G9" s="45">
        <f t="shared" si="2"/>
        <v>0</v>
      </c>
      <c r="H9" s="46">
        <f t="shared" si="0"/>
        <v>0</v>
      </c>
      <c r="I9" s="46">
        <f t="shared" si="0"/>
        <v>0</v>
      </c>
      <c r="J9" s="47">
        <f t="shared" si="0"/>
        <v>0</v>
      </c>
      <c r="K9" s="42"/>
      <c r="L9" s="18"/>
      <c r="M9" s="18"/>
    </row>
    <row r="10" spans="1:13" ht="18">
      <c r="A10" s="44"/>
      <c r="B10" s="93"/>
      <c r="C10" s="93"/>
      <c r="D10" s="45">
        <f t="shared" si="1"/>
        <v>0</v>
      </c>
      <c r="E10" s="93"/>
      <c r="F10" s="93"/>
      <c r="G10" s="45">
        <f t="shared" si="2"/>
        <v>0</v>
      </c>
      <c r="H10" s="46">
        <f t="shared" si="0"/>
        <v>0</v>
      </c>
      <c r="I10" s="46">
        <f t="shared" si="0"/>
        <v>0</v>
      </c>
      <c r="J10" s="47">
        <f t="shared" si="0"/>
        <v>0</v>
      </c>
      <c r="K10" s="42"/>
      <c r="L10" s="18"/>
      <c r="M10" s="18"/>
    </row>
    <row r="11" spans="1:13" ht="18">
      <c r="A11" s="44"/>
      <c r="B11" s="93"/>
      <c r="C11" s="93"/>
      <c r="D11" s="45">
        <f t="shared" si="1"/>
        <v>0</v>
      </c>
      <c r="E11" s="93"/>
      <c r="F11" s="93"/>
      <c r="G11" s="45">
        <f t="shared" si="2"/>
        <v>0</v>
      </c>
      <c r="H11" s="46">
        <f t="shared" si="0"/>
        <v>0</v>
      </c>
      <c r="I11" s="46">
        <f t="shared" si="0"/>
        <v>0</v>
      </c>
      <c r="J11" s="47">
        <f t="shared" si="0"/>
        <v>0</v>
      </c>
      <c r="K11" s="42"/>
      <c r="L11" s="18"/>
      <c r="M11" s="18"/>
    </row>
    <row r="12" spans="1:13" ht="18">
      <c r="A12" s="44"/>
      <c r="B12" s="93"/>
      <c r="C12" s="93"/>
      <c r="D12" s="45">
        <f t="shared" si="1"/>
        <v>0</v>
      </c>
      <c r="E12" s="93"/>
      <c r="F12" s="93"/>
      <c r="G12" s="45">
        <f t="shared" si="2"/>
        <v>0</v>
      </c>
      <c r="H12" s="46">
        <f t="shared" si="0"/>
        <v>0</v>
      </c>
      <c r="I12" s="46">
        <f t="shared" si="0"/>
        <v>0</v>
      </c>
      <c r="J12" s="47">
        <f t="shared" si="0"/>
        <v>0</v>
      </c>
      <c r="K12" s="42"/>
      <c r="L12" s="18"/>
      <c r="M12" s="18"/>
    </row>
    <row r="13" spans="1:13" ht="18">
      <c r="A13" s="44"/>
      <c r="B13" s="93"/>
      <c r="C13" s="93"/>
      <c r="D13" s="45">
        <f t="shared" si="1"/>
        <v>0</v>
      </c>
      <c r="E13" s="93"/>
      <c r="F13" s="93"/>
      <c r="G13" s="45">
        <f t="shared" si="2"/>
        <v>0</v>
      </c>
      <c r="H13" s="46">
        <f t="shared" si="0"/>
        <v>0</v>
      </c>
      <c r="I13" s="46">
        <f t="shared" si="0"/>
        <v>0</v>
      </c>
      <c r="J13" s="47">
        <f t="shared" si="0"/>
        <v>0</v>
      </c>
      <c r="K13" s="42"/>
      <c r="L13" s="18"/>
      <c r="M13" s="18"/>
    </row>
    <row r="14" spans="1:13" ht="18">
      <c r="A14" s="44"/>
      <c r="B14" s="93"/>
      <c r="C14" s="93"/>
      <c r="D14" s="45">
        <f t="shared" si="1"/>
        <v>0</v>
      </c>
      <c r="E14" s="93"/>
      <c r="F14" s="93"/>
      <c r="G14" s="45">
        <f t="shared" si="2"/>
        <v>0</v>
      </c>
      <c r="H14" s="46">
        <f t="shared" si="0"/>
        <v>0</v>
      </c>
      <c r="I14" s="46">
        <f t="shared" si="0"/>
        <v>0</v>
      </c>
      <c r="J14" s="47">
        <f t="shared" si="0"/>
        <v>0</v>
      </c>
      <c r="K14" s="42"/>
      <c r="L14" s="18"/>
      <c r="M14" s="18"/>
    </row>
    <row r="15" spans="1:13" s="2" customFormat="1" ht="36.75" thickBot="1">
      <c r="A15" s="48" t="s">
        <v>148</v>
      </c>
      <c r="B15" s="49"/>
      <c r="C15" s="49"/>
      <c r="D15" s="49">
        <f>SUM(D5:D14)</f>
        <v>0</v>
      </c>
      <c r="E15" s="49"/>
      <c r="F15" s="49"/>
      <c r="G15" s="49">
        <f>SUM(G5:G14)</f>
        <v>0</v>
      </c>
      <c r="H15" s="50"/>
      <c r="I15" s="50"/>
      <c r="J15" s="50">
        <f>G15-D15</f>
        <v>0</v>
      </c>
      <c r="K15" s="51"/>
    </row>
    <row r="16" spans="1:13" ht="18">
      <c r="A16" s="52" t="s">
        <v>149</v>
      </c>
      <c r="B16" s="93"/>
      <c r="C16" s="93"/>
      <c r="D16" s="53">
        <f t="shared" ref="D16:D25" si="3">B16*C16</f>
        <v>0</v>
      </c>
      <c r="E16" s="93"/>
      <c r="F16" s="93"/>
      <c r="G16" s="53">
        <f t="shared" ref="G16:G25" si="4">E16*F16</f>
        <v>0</v>
      </c>
      <c r="H16" s="54">
        <f t="shared" ref="H16:J25" si="5">E16-B16</f>
        <v>0</v>
      </c>
      <c r="I16" s="54">
        <f t="shared" si="5"/>
        <v>0</v>
      </c>
      <c r="J16" s="54">
        <f>G16-D16</f>
        <v>0</v>
      </c>
      <c r="K16" s="55"/>
      <c r="L16" s="18"/>
      <c r="M16" s="18"/>
    </row>
    <row r="17" spans="1:13" ht="18">
      <c r="A17" s="44"/>
      <c r="B17" s="93"/>
      <c r="C17" s="93"/>
      <c r="D17" s="45">
        <f t="shared" si="3"/>
        <v>0</v>
      </c>
      <c r="E17" s="93"/>
      <c r="F17" s="93"/>
      <c r="G17" s="45">
        <f t="shared" si="4"/>
        <v>0</v>
      </c>
      <c r="H17" s="54">
        <f t="shared" si="5"/>
        <v>0</v>
      </c>
      <c r="I17" s="54">
        <f t="shared" si="5"/>
        <v>0</v>
      </c>
      <c r="J17" s="54">
        <f t="shared" si="5"/>
        <v>0</v>
      </c>
      <c r="K17" s="42"/>
      <c r="L17" s="18"/>
      <c r="M17" s="18"/>
    </row>
    <row r="18" spans="1:13" ht="18">
      <c r="A18" s="44"/>
      <c r="B18" s="93"/>
      <c r="C18" s="93"/>
      <c r="D18" s="45">
        <f t="shared" si="3"/>
        <v>0</v>
      </c>
      <c r="E18" s="93"/>
      <c r="F18" s="93"/>
      <c r="G18" s="45">
        <f t="shared" si="4"/>
        <v>0</v>
      </c>
      <c r="H18" s="54">
        <f t="shared" si="5"/>
        <v>0</v>
      </c>
      <c r="I18" s="54">
        <f t="shared" si="5"/>
        <v>0</v>
      </c>
      <c r="J18" s="54">
        <f t="shared" si="5"/>
        <v>0</v>
      </c>
      <c r="K18" s="42"/>
      <c r="L18" s="18"/>
      <c r="M18" s="18"/>
    </row>
    <row r="19" spans="1:13" ht="18">
      <c r="A19" s="44"/>
      <c r="B19" s="93"/>
      <c r="C19" s="93"/>
      <c r="D19" s="45">
        <f t="shared" si="3"/>
        <v>0</v>
      </c>
      <c r="E19" s="93"/>
      <c r="F19" s="93"/>
      <c r="G19" s="45">
        <f t="shared" si="4"/>
        <v>0</v>
      </c>
      <c r="H19" s="54">
        <f t="shared" si="5"/>
        <v>0</v>
      </c>
      <c r="I19" s="54">
        <f t="shared" si="5"/>
        <v>0</v>
      </c>
      <c r="J19" s="54">
        <f t="shared" si="5"/>
        <v>0</v>
      </c>
      <c r="K19" s="42"/>
      <c r="L19" s="18"/>
      <c r="M19" s="18"/>
    </row>
    <row r="20" spans="1:13" ht="18">
      <c r="A20" s="56"/>
      <c r="B20" s="93"/>
      <c r="C20" s="93"/>
      <c r="D20" s="45">
        <f t="shared" si="3"/>
        <v>0</v>
      </c>
      <c r="E20" s="93"/>
      <c r="F20" s="93"/>
      <c r="G20" s="45">
        <f t="shared" si="4"/>
        <v>0</v>
      </c>
      <c r="H20" s="54">
        <f t="shared" si="5"/>
        <v>0</v>
      </c>
      <c r="I20" s="54">
        <f t="shared" si="5"/>
        <v>0</v>
      </c>
      <c r="J20" s="54">
        <f t="shared" si="5"/>
        <v>0</v>
      </c>
      <c r="K20" s="42"/>
      <c r="L20" s="18"/>
      <c r="M20" s="18"/>
    </row>
    <row r="21" spans="1:13" ht="18">
      <c r="A21" s="44" t="s">
        <v>0</v>
      </c>
      <c r="B21" s="93"/>
      <c r="C21" s="93"/>
      <c r="D21" s="45">
        <f t="shared" si="3"/>
        <v>0</v>
      </c>
      <c r="E21" s="93"/>
      <c r="F21" s="93"/>
      <c r="G21" s="45">
        <f t="shared" si="4"/>
        <v>0</v>
      </c>
      <c r="H21" s="54">
        <f t="shared" si="5"/>
        <v>0</v>
      </c>
      <c r="I21" s="54">
        <f t="shared" si="5"/>
        <v>0</v>
      </c>
      <c r="J21" s="54">
        <f t="shared" si="5"/>
        <v>0</v>
      </c>
      <c r="K21" s="42"/>
      <c r="L21" s="18"/>
      <c r="M21" s="18"/>
    </row>
    <row r="22" spans="1:13" ht="18">
      <c r="A22" s="44"/>
      <c r="B22" s="93"/>
      <c r="C22" s="93"/>
      <c r="D22" s="45">
        <f t="shared" si="3"/>
        <v>0</v>
      </c>
      <c r="E22" s="93"/>
      <c r="F22" s="93"/>
      <c r="G22" s="45">
        <f t="shared" si="4"/>
        <v>0</v>
      </c>
      <c r="H22" s="54">
        <f t="shared" si="5"/>
        <v>0</v>
      </c>
      <c r="I22" s="54">
        <f t="shared" si="5"/>
        <v>0</v>
      </c>
      <c r="J22" s="54">
        <f t="shared" si="5"/>
        <v>0</v>
      </c>
      <c r="K22" s="42"/>
      <c r="L22" s="18"/>
      <c r="M22" s="18"/>
    </row>
    <row r="23" spans="1:13" ht="18">
      <c r="A23" s="44"/>
      <c r="B23" s="93"/>
      <c r="C23" s="93"/>
      <c r="D23" s="45">
        <f t="shared" si="3"/>
        <v>0</v>
      </c>
      <c r="E23" s="93"/>
      <c r="F23" s="93"/>
      <c r="G23" s="45">
        <f t="shared" si="4"/>
        <v>0</v>
      </c>
      <c r="H23" s="54">
        <f t="shared" si="5"/>
        <v>0</v>
      </c>
      <c r="I23" s="54">
        <f t="shared" si="5"/>
        <v>0</v>
      </c>
      <c r="J23" s="54">
        <f t="shared" si="5"/>
        <v>0</v>
      </c>
      <c r="K23" s="42"/>
      <c r="L23" s="18"/>
      <c r="M23" s="18"/>
    </row>
    <row r="24" spans="1:13" ht="18">
      <c r="A24" s="44"/>
      <c r="B24" s="93"/>
      <c r="C24" s="93"/>
      <c r="D24" s="45"/>
      <c r="E24" s="93"/>
      <c r="F24" s="93"/>
      <c r="G24" s="45"/>
      <c r="H24" s="54"/>
      <c r="I24" s="54"/>
      <c r="J24" s="54"/>
      <c r="K24" s="42"/>
      <c r="L24" s="18"/>
      <c r="M24" s="18"/>
    </row>
    <row r="25" spans="1:13" ht="36">
      <c r="A25" s="44" t="s">
        <v>105</v>
      </c>
      <c r="B25" s="93"/>
      <c r="C25" s="93"/>
      <c r="D25" s="45">
        <f t="shared" si="3"/>
        <v>0</v>
      </c>
      <c r="E25" s="93"/>
      <c r="F25" s="93"/>
      <c r="G25" s="45">
        <f t="shared" si="4"/>
        <v>0</v>
      </c>
      <c r="H25" s="54">
        <f t="shared" si="5"/>
        <v>0</v>
      </c>
      <c r="I25" s="54">
        <f t="shared" si="5"/>
        <v>0</v>
      </c>
      <c r="J25" s="54">
        <f t="shared" si="5"/>
        <v>0</v>
      </c>
      <c r="K25" s="42"/>
      <c r="L25" s="18"/>
      <c r="M25" s="18"/>
    </row>
    <row r="26" spans="1:13" ht="54.75" thickBot="1">
      <c r="A26" s="48" t="s">
        <v>182</v>
      </c>
      <c r="B26" s="49">
        <v>0</v>
      </c>
      <c r="C26" s="49">
        <v>0</v>
      </c>
      <c r="D26" s="49">
        <f>SUM(D16:D25)</f>
        <v>0</v>
      </c>
      <c r="E26" s="49">
        <v>0</v>
      </c>
      <c r="F26" s="49">
        <v>0</v>
      </c>
      <c r="G26" s="49">
        <f>SUM(G16:G25)</f>
        <v>0</v>
      </c>
      <c r="H26" s="50"/>
      <c r="I26" s="50"/>
      <c r="J26" s="50">
        <f>G26-D26</f>
        <v>0</v>
      </c>
      <c r="K26" s="57"/>
      <c r="L26" s="18"/>
      <c r="M26" s="18"/>
    </row>
    <row r="27" spans="1:13" ht="36">
      <c r="A27" s="52" t="s">
        <v>103</v>
      </c>
      <c r="B27" s="94"/>
      <c r="C27" s="94"/>
      <c r="D27" s="53">
        <f>B27*C27</f>
        <v>0</v>
      </c>
      <c r="E27" s="94"/>
      <c r="F27" s="94"/>
      <c r="G27" s="53">
        <f>E27*F27</f>
        <v>0</v>
      </c>
      <c r="H27" s="58">
        <f>E27-B27</f>
        <v>0</v>
      </c>
      <c r="I27" s="58">
        <f>F27 -C27</f>
        <v>0</v>
      </c>
      <c r="J27" s="58">
        <f>G27-D27</f>
        <v>0</v>
      </c>
      <c r="K27" s="55"/>
      <c r="L27" s="18"/>
      <c r="M27" s="18"/>
    </row>
    <row r="28" spans="1:13" ht="18">
      <c r="A28" s="44"/>
      <c r="B28" s="93"/>
      <c r="C28" s="93"/>
      <c r="D28" s="45">
        <f t="shared" ref="D28:D35" si="6">B28*C28</f>
        <v>0</v>
      </c>
      <c r="E28" s="93"/>
      <c r="F28" s="93"/>
      <c r="G28" s="45">
        <f t="shared" ref="G28:G35" si="7">E28*F28</f>
        <v>0</v>
      </c>
      <c r="H28" s="58">
        <f t="shared" ref="H28:H35" si="8">E28-B28</f>
        <v>0</v>
      </c>
      <c r="I28" s="58">
        <f t="shared" ref="I28:I35" si="9">F28 -C28</f>
        <v>0</v>
      </c>
      <c r="J28" s="58">
        <f t="shared" ref="J28:J35" si="10">G28-D28</f>
        <v>0</v>
      </c>
      <c r="K28" s="42"/>
      <c r="L28" s="18"/>
      <c r="M28" s="18"/>
    </row>
    <row r="29" spans="1:13" ht="18">
      <c r="A29" s="44"/>
      <c r="B29" s="93"/>
      <c r="C29" s="93"/>
      <c r="D29" s="45">
        <f t="shared" si="6"/>
        <v>0</v>
      </c>
      <c r="E29" s="93"/>
      <c r="F29" s="93"/>
      <c r="G29" s="45">
        <f t="shared" si="7"/>
        <v>0</v>
      </c>
      <c r="H29" s="58">
        <f t="shared" si="8"/>
        <v>0</v>
      </c>
      <c r="I29" s="58">
        <f t="shared" si="9"/>
        <v>0</v>
      </c>
      <c r="J29" s="58">
        <f t="shared" si="10"/>
        <v>0</v>
      </c>
      <c r="K29" s="42"/>
      <c r="L29" s="18"/>
      <c r="M29" s="18"/>
    </row>
    <row r="30" spans="1:13" ht="18">
      <c r="A30" s="44"/>
      <c r="B30" s="93"/>
      <c r="C30" s="93"/>
      <c r="D30" s="45">
        <f t="shared" si="6"/>
        <v>0</v>
      </c>
      <c r="E30" s="93"/>
      <c r="F30" s="93"/>
      <c r="G30" s="45">
        <f t="shared" si="7"/>
        <v>0</v>
      </c>
      <c r="H30" s="58">
        <f t="shared" si="8"/>
        <v>0</v>
      </c>
      <c r="I30" s="58">
        <f t="shared" si="9"/>
        <v>0</v>
      </c>
      <c r="J30" s="58">
        <f t="shared" si="10"/>
        <v>0</v>
      </c>
      <c r="K30" s="42"/>
      <c r="L30" s="18"/>
      <c r="M30" s="25"/>
    </row>
    <row r="31" spans="1:13" ht="18">
      <c r="A31" s="44"/>
      <c r="B31" s="93"/>
      <c r="C31" s="93"/>
      <c r="D31" s="45">
        <f t="shared" si="6"/>
        <v>0</v>
      </c>
      <c r="E31" s="93"/>
      <c r="F31" s="93"/>
      <c r="G31" s="45">
        <f t="shared" si="7"/>
        <v>0</v>
      </c>
      <c r="H31" s="58">
        <f t="shared" si="8"/>
        <v>0</v>
      </c>
      <c r="I31" s="58">
        <f t="shared" si="9"/>
        <v>0</v>
      </c>
      <c r="J31" s="58">
        <f t="shared" si="10"/>
        <v>0</v>
      </c>
      <c r="K31" s="42"/>
      <c r="L31" s="18"/>
      <c r="M31" s="18"/>
    </row>
    <row r="32" spans="1:13" ht="18">
      <c r="A32" s="44"/>
      <c r="B32" s="93"/>
      <c r="C32" s="93"/>
      <c r="D32" s="45">
        <f t="shared" si="6"/>
        <v>0</v>
      </c>
      <c r="E32" s="93"/>
      <c r="F32" s="93"/>
      <c r="G32" s="45">
        <f t="shared" si="7"/>
        <v>0</v>
      </c>
      <c r="H32" s="58">
        <f t="shared" si="8"/>
        <v>0</v>
      </c>
      <c r="I32" s="58">
        <f t="shared" si="9"/>
        <v>0</v>
      </c>
      <c r="J32" s="58">
        <f t="shared" si="10"/>
        <v>0</v>
      </c>
      <c r="K32" s="42"/>
      <c r="L32" s="18"/>
      <c r="M32" s="18"/>
    </row>
    <row r="33" spans="1:13" ht="18">
      <c r="A33" s="44"/>
      <c r="B33" s="93"/>
      <c r="C33" s="93"/>
      <c r="D33" s="45">
        <f t="shared" si="6"/>
        <v>0</v>
      </c>
      <c r="E33" s="93"/>
      <c r="F33" s="93"/>
      <c r="G33" s="45">
        <f t="shared" si="7"/>
        <v>0</v>
      </c>
      <c r="H33" s="58">
        <f t="shared" si="8"/>
        <v>0</v>
      </c>
      <c r="I33" s="58">
        <f t="shared" si="9"/>
        <v>0</v>
      </c>
      <c r="J33" s="58">
        <f t="shared" si="10"/>
        <v>0</v>
      </c>
      <c r="K33" s="42"/>
      <c r="L33" s="18"/>
      <c r="M33" s="18"/>
    </row>
    <row r="34" spans="1:13" ht="18">
      <c r="A34" s="44"/>
      <c r="B34" s="93"/>
      <c r="C34" s="93"/>
      <c r="D34" s="45">
        <f t="shared" si="6"/>
        <v>0</v>
      </c>
      <c r="E34" s="93"/>
      <c r="F34" s="93"/>
      <c r="G34" s="45">
        <f t="shared" si="7"/>
        <v>0</v>
      </c>
      <c r="H34" s="58">
        <f t="shared" si="8"/>
        <v>0</v>
      </c>
      <c r="I34" s="58">
        <f t="shared" si="9"/>
        <v>0</v>
      </c>
      <c r="J34" s="58">
        <f t="shared" si="10"/>
        <v>0</v>
      </c>
      <c r="K34" s="42"/>
      <c r="L34" s="18"/>
      <c r="M34" s="18"/>
    </row>
    <row r="35" spans="1:13" ht="18">
      <c r="A35" s="44"/>
      <c r="B35" s="93"/>
      <c r="C35" s="93"/>
      <c r="D35" s="45">
        <f t="shared" si="6"/>
        <v>0</v>
      </c>
      <c r="E35" s="93"/>
      <c r="F35" s="93"/>
      <c r="G35" s="45">
        <f t="shared" si="7"/>
        <v>0</v>
      </c>
      <c r="H35" s="58">
        <f t="shared" si="8"/>
        <v>0</v>
      </c>
      <c r="I35" s="58">
        <f t="shared" si="9"/>
        <v>0</v>
      </c>
      <c r="J35" s="58">
        <f t="shared" si="10"/>
        <v>0</v>
      </c>
      <c r="K35" s="42"/>
      <c r="L35" s="18"/>
      <c r="M35" s="18"/>
    </row>
    <row r="36" spans="1:13" ht="54.75" thickBot="1">
      <c r="A36" s="48" t="s">
        <v>232</v>
      </c>
      <c r="B36" s="49"/>
      <c r="C36" s="49"/>
      <c r="D36" s="59">
        <f>SUM(D27:D35)</f>
        <v>0</v>
      </c>
      <c r="E36" s="49"/>
      <c r="F36" s="49"/>
      <c r="G36" s="59">
        <f>SUM(G27:G35)</f>
        <v>0</v>
      </c>
      <c r="H36" s="50"/>
      <c r="I36" s="50"/>
      <c r="J36" s="50">
        <f>G36-D36</f>
        <v>0</v>
      </c>
      <c r="K36" s="57"/>
      <c r="L36" s="82" t="s">
        <v>175</v>
      </c>
      <c r="M36" s="18"/>
    </row>
    <row r="37" spans="1:13" s="2" customFormat="1" ht="54.75" thickBot="1">
      <c r="A37" s="60" t="s">
        <v>161</v>
      </c>
      <c r="B37" s="61"/>
      <c r="C37" s="61"/>
      <c r="D37" s="61">
        <f>D15+D26+D36</f>
        <v>0</v>
      </c>
      <c r="E37" s="61"/>
      <c r="F37" s="61"/>
      <c r="G37" s="61">
        <f>G15+G26+G36</f>
        <v>0</v>
      </c>
      <c r="H37" s="62"/>
      <c r="I37" s="62"/>
      <c r="J37" s="62">
        <f>G37-D37</f>
        <v>0</v>
      </c>
      <c r="K37" s="63"/>
      <c r="L37" s="83" t="e">
        <f>D37/L3</f>
        <v>#DIV/0!</v>
      </c>
    </row>
    <row r="38" spans="1:13" s="2" customFormat="1" ht="21" customHeight="1" thickTop="1">
      <c r="A38" s="235" t="s">
        <v>162</v>
      </c>
      <c r="B38" s="235"/>
      <c r="C38" s="235"/>
      <c r="D38" s="235"/>
      <c r="E38" s="235"/>
      <c r="F38" s="235"/>
      <c r="G38" s="235"/>
      <c r="H38" s="235"/>
      <c r="I38" s="235"/>
      <c r="J38" s="235"/>
      <c r="K38" s="235"/>
    </row>
    <row r="39" spans="1:13" s="2" customFormat="1" ht="15" customHeight="1">
      <c r="A39" s="36"/>
      <c r="B39" s="29"/>
      <c r="C39" s="29"/>
      <c r="D39" s="29"/>
      <c r="E39" s="29"/>
      <c r="F39" s="29"/>
      <c r="G39" s="29"/>
      <c r="H39" s="29"/>
      <c r="I39" s="29"/>
      <c r="J39" s="29"/>
      <c r="K39" s="36"/>
    </row>
    <row r="40" spans="1:13" s="2" customFormat="1" ht="21" customHeight="1">
      <c r="A40" s="200" t="s">
        <v>82</v>
      </c>
      <c r="B40" s="201"/>
      <c r="C40" s="201"/>
      <c r="D40" s="201"/>
      <c r="E40" s="201"/>
      <c r="F40" s="201"/>
      <c r="G40" s="201"/>
      <c r="H40" s="201"/>
      <c r="I40" s="201"/>
      <c r="J40" s="201"/>
      <c r="K40" s="201"/>
    </row>
    <row r="41" spans="1:13" s="2" customFormat="1" ht="14.25" customHeight="1">
      <c r="A41" s="236" t="s">
        <v>164</v>
      </c>
      <c r="B41" s="236"/>
      <c r="C41" s="236"/>
      <c r="D41" s="236"/>
      <c r="E41" s="236"/>
      <c r="F41" s="29"/>
      <c r="G41" s="29"/>
      <c r="H41" s="29"/>
      <c r="I41" s="29"/>
      <c r="J41" s="29"/>
      <c r="K41" s="36"/>
    </row>
    <row r="42" spans="1:13" s="2" customFormat="1" ht="22.5" customHeight="1" thickBot="1">
      <c r="A42" s="237"/>
      <c r="B42" s="237"/>
      <c r="C42" s="237"/>
      <c r="D42" s="237"/>
      <c r="E42" s="237"/>
      <c r="F42" s="99"/>
      <c r="G42" s="99"/>
      <c r="H42" s="99"/>
      <c r="I42" s="99"/>
      <c r="J42" s="99"/>
      <c r="K42" s="99"/>
    </row>
    <row r="43" spans="1:13" s="2" customFormat="1" ht="25.5" customHeight="1">
      <c r="A43" s="8" t="s">
        <v>39</v>
      </c>
      <c r="B43" s="26"/>
      <c r="C43" s="26"/>
      <c r="D43" s="27"/>
      <c r="E43" s="28">
        <f>D37</f>
        <v>0</v>
      </c>
      <c r="F43" s="29"/>
      <c r="G43" s="29"/>
      <c r="H43" s="29"/>
      <c r="I43" s="29"/>
      <c r="J43" s="30"/>
      <c r="K43" s="36"/>
    </row>
    <row r="44" spans="1:13" s="2" customFormat="1" ht="36">
      <c r="A44" s="31" t="s">
        <v>163</v>
      </c>
      <c r="B44" s="95">
        <v>0.55000000000000004</v>
      </c>
      <c r="C44" s="9"/>
      <c r="D44" s="11">
        <f>D43*$B$44</f>
        <v>0</v>
      </c>
      <c r="E44" s="19">
        <f>E43*B44</f>
        <v>0</v>
      </c>
      <c r="F44" s="3"/>
      <c r="G44" s="4"/>
      <c r="H44" s="3"/>
      <c r="I44" s="3"/>
      <c r="J44" s="30"/>
      <c r="K44" s="36"/>
    </row>
    <row r="45" spans="1:13" ht="36">
      <c r="A45" s="32" t="s">
        <v>165</v>
      </c>
      <c r="B45" s="5"/>
      <c r="C45" s="5"/>
      <c r="D45" s="12">
        <f>D43+D44</f>
        <v>0</v>
      </c>
      <c r="E45" s="20">
        <f>E43+E44</f>
        <v>0</v>
      </c>
      <c r="F45" s="5"/>
      <c r="G45" s="6"/>
      <c r="H45" s="5"/>
      <c r="I45" s="5"/>
      <c r="J45" s="5"/>
      <c r="K45" s="38"/>
      <c r="L45" s="18"/>
      <c r="M45" s="18"/>
    </row>
    <row r="46" spans="1:13" ht="18">
      <c r="A46" s="33" t="s">
        <v>166</v>
      </c>
      <c r="B46" s="96">
        <v>0.21</v>
      </c>
      <c r="C46" s="10"/>
      <c r="D46" s="13">
        <f>D45*$B$46</f>
        <v>0</v>
      </c>
      <c r="E46" s="21">
        <f>E45*B46</f>
        <v>0</v>
      </c>
      <c r="F46" s="5"/>
      <c r="G46" s="6"/>
      <c r="H46" s="5"/>
      <c r="I46" s="5"/>
      <c r="J46" s="5"/>
      <c r="K46" s="38"/>
      <c r="L46" s="18"/>
      <c r="M46" s="18"/>
    </row>
    <row r="47" spans="1:13" s="2" customFormat="1" ht="39" customHeight="1" thickBot="1">
      <c r="A47" s="228" t="s">
        <v>168</v>
      </c>
      <c r="B47" s="229"/>
      <c r="C47" s="7"/>
      <c r="D47" s="35">
        <f>D45+D46</f>
        <v>0</v>
      </c>
      <c r="E47" s="22">
        <f>SUM(E45:E46)</f>
        <v>0</v>
      </c>
      <c r="F47" s="3"/>
      <c r="G47" s="4"/>
      <c r="H47" s="3"/>
      <c r="I47" s="3"/>
      <c r="J47" s="3"/>
      <c r="K47" s="36"/>
    </row>
    <row r="48" spans="1:13" ht="18">
      <c r="A48" s="38"/>
      <c r="B48" s="64"/>
      <c r="C48" s="38"/>
      <c r="D48" s="38"/>
      <c r="E48" s="38"/>
      <c r="F48" s="38"/>
      <c r="G48" s="38"/>
      <c r="H48" s="38"/>
      <c r="I48" s="38"/>
      <c r="J48" s="38"/>
      <c r="K48" s="38"/>
      <c r="L48" s="18"/>
      <c r="M48" s="18"/>
    </row>
    <row r="49" spans="1:13" ht="19.5" customHeight="1" thickBot="1">
      <c r="A49" s="36" t="s">
        <v>169</v>
      </c>
      <c r="B49" s="65"/>
      <c r="C49" s="38"/>
      <c r="D49" s="38"/>
      <c r="E49" s="38"/>
      <c r="F49" s="38"/>
      <c r="G49" s="38"/>
      <c r="H49" s="38"/>
      <c r="I49" s="38"/>
      <c r="J49" s="38"/>
      <c r="K49" s="38"/>
      <c r="L49" s="18"/>
      <c r="M49" s="18"/>
    </row>
    <row r="50" spans="1:13" s="14" customFormat="1" ht="36">
      <c r="A50" s="87" t="s">
        <v>170</v>
      </c>
      <c r="B50" s="37"/>
      <c r="C50" s="37"/>
      <c r="D50" s="37"/>
      <c r="E50" s="97"/>
      <c r="F50" s="38"/>
      <c r="G50" s="38"/>
      <c r="H50" s="38"/>
      <c r="I50" s="38"/>
      <c r="J50" s="38"/>
      <c r="K50" s="38"/>
      <c r="L50" s="38"/>
      <c r="M50" s="38"/>
    </row>
    <row r="51" spans="1:13" s="14" customFormat="1" ht="18">
      <c r="A51" s="39" t="s">
        <v>167</v>
      </c>
      <c r="B51" s="96">
        <v>0.21</v>
      </c>
      <c r="C51" s="10"/>
      <c r="D51" s="10"/>
      <c r="E51" s="21">
        <f>(E50*B51)/(1+B51)</f>
        <v>0</v>
      </c>
      <c r="F51" s="38"/>
      <c r="G51" s="38"/>
      <c r="H51" s="38"/>
      <c r="I51" s="38"/>
      <c r="J51" s="38"/>
      <c r="K51" s="38"/>
      <c r="L51" s="38"/>
      <c r="M51" s="38"/>
    </row>
    <row r="52" spans="1:13" s="14" customFormat="1" ht="18">
      <c r="A52" s="88" t="s">
        <v>171</v>
      </c>
      <c r="B52" s="5"/>
      <c r="C52" s="5"/>
      <c r="D52" s="5"/>
      <c r="E52" s="20">
        <f>E50-E51</f>
        <v>0</v>
      </c>
      <c r="F52" s="38"/>
      <c r="G52" s="38"/>
      <c r="H52" s="38"/>
      <c r="I52" s="38"/>
      <c r="J52" s="38"/>
      <c r="K52" s="38"/>
      <c r="L52" s="38"/>
      <c r="M52" s="38"/>
    </row>
    <row r="53" spans="1:13" s="14" customFormat="1" ht="18">
      <c r="A53" s="39" t="s">
        <v>172</v>
      </c>
      <c r="B53" s="10"/>
      <c r="C53" s="10"/>
      <c r="D53" s="10"/>
      <c r="E53" s="21">
        <f>D37</f>
        <v>0</v>
      </c>
      <c r="F53" s="38"/>
      <c r="G53" s="38"/>
      <c r="H53" s="38"/>
      <c r="I53" s="38"/>
      <c r="J53" s="38"/>
      <c r="K53" s="38"/>
      <c r="L53" s="38"/>
      <c r="M53" s="38"/>
    </row>
    <row r="54" spans="1:13" s="14" customFormat="1" ht="18">
      <c r="A54" s="89" t="s">
        <v>173</v>
      </c>
      <c r="B54" s="5"/>
      <c r="C54" s="5"/>
      <c r="D54" s="5"/>
      <c r="E54" s="20">
        <f>E52-E53</f>
        <v>0</v>
      </c>
      <c r="F54" s="38"/>
      <c r="G54" s="38"/>
      <c r="H54" s="38"/>
      <c r="I54" s="38"/>
      <c r="J54" s="38"/>
      <c r="K54" s="38"/>
      <c r="L54" s="38"/>
      <c r="M54" s="38"/>
    </row>
    <row r="55" spans="1:13" s="14" customFormat="1" ht="18.75" thickBot="1">
      <c r="A55" s="90" t="s">
        <v>227</v>
      </c>
      <c r="B55" s="40"/>
      <c r="C55" s="40"/>
      <c r="D55" s="40"/>
      <c r="E55" s="66" t="e">
        <f>E54/E52</f>
        <v>#DIV/0!</v>
      </c>
      <c r="F55" s="38"/>
      <c r="G55" s="38"/>
      <c r="H55" s="38"/>
      <c r="I55" s="38"/>
      <c r="J55" s="38"/>
      <c r="K55" s="38"/>
      <c r="L55" s="38"/>
      <c r="M55" s="38"/>
    </row>
    <row r="56" spans="1:13" ht="18">
      <c r="A56" s="67"/>
      <c r="B56" s="67"/>
      <c r="C56" s="67"/>
      <c r="D56" s="67"/>
      <c r="E56" s="67"/>
      <c r="F56" s="80"/>
      <c r="G56" s="80"/>
      <c r="H56" s="80"/>
      <c r="I56" s="80"/>
      <c r="J56" s="80"/>
      <c r="K56" s="80"/>
      <c r="L56" s="25"/>
      <c r="M56" s="18"/>
    </row>
    <row r="57" spans="1:13" ht="18">
      <c r="A57" s="38"/>
      <c r="B57" s="38"/>
      <c r="C57" s="38"/>
      <c r="D57" s="38"/>
      <c r="E57" s="38"/>
      <c r="F57" s="38"/>
      <c r="G57" s="38"/>
      <c r="H57" s="38"/>
      <c r="I57" s="38"/>
      <c r="J57" s="38"/>
      <c r="K57" s="38"/>
      <c r="L57" s="18"/>
      <c r="M57" s="18"/>
    </row>
    <row r="58" spans="1:13" ht="18.75" thickBot="1">
      <c r="A58" s="230" t="s">
        <v>174</v>
      </c>
      <c r="B58" s="230"/>
      <c r="C58" s="230"/>
      <c r="D58" s="230"/>
      <c r="E58" s="230"/>
      <c r="F58" s="79"/>
      <c r="G58" s="79"/>
      <c r="H58" s="79"/>
      <c r="I58" s="79"/>
      <c r="J58" s="79"/>
      <c r="K58" s="79"/>
      <c r="L58" s="81"/>
      <c r="M58" s="18"/>
    </row>
    <row r="59" spans="1:13" ht="18">
      <c r="A59" s="8" t="s">
        <v>39</v>
      </c>
      <c r="B59" s="26"/>
      <c r="C59" s="26"/>
      <c r="D59" s="27"/>
      <c r="E59" s="28" t="e">
        <f>L37</f>
        <v>#DIV/0!</v>
      </c>
      <c r="F59" s="38" t="s">
        <v>176</v>
      </c>
      <c r="G59" s="38"/>
      <c r="H59" s="38"/>
      <c r="I59" s="38"/>
      <c r="J59" s="38"/>
      <c r="K59" s="38"/>
      <c r="L59" s="18"/>
      <c r="M59" s="18"/>
    </row>
    <row r="60" spans="1:13" ht="36">
      <c r="A60" s="31" t="s">
        <v>163</v>
      </c>
      <c r="B60" s="95">
        <v>0.55000000000000004</v>
      </c>
      <c r="C60" s="9"/>
      <c r="D60" s="11">
        <f>D59*$B$44</f>
        <v>0</v>
      </c>
      <c r="E60" s="19" t="e">
        <f>E59*B60</f>
        <v>#DIV/0!</v>
      </c>
      <c r="F60" s="38"/>
      <c r="G60" s="38"/>
      <c r="H60" s="38"/>
      <c r="I60" s="38"/>
      <c r="J60" s="38"/>
      <c r="K60" s="38"/>
      <c r="L60" s="18"/>
      <c r="M60" s="18"/>
    </row>
    <row r="61" spans="1:13" ht="36">
      <c r="A61" s="32" t="s">
        <v>165</v>
      </c>
      <c r="B61" s="5"/>
      <c r="C61" s="5"/>
      <c r="D61" s="12">
        <f>D59+D60</f>
        <v>0</v>
      </c>
      <c r="E61" s="20" t="e">
        <f>E59+E60</f>
        <v>#DIV/0!</v>
      </c>
      <c r="F61" s="38"/>
      <c r="G61" s="38"/>
      <c r="H61" s="38"/>
      <c r="I61" s="38"/>
      <c r="J61" s="38"/>
      <c r="K61" s="38"/>
      <c r="L61" s="18"/>
      <c r="M61" s="18"/>
    </row>
    <row r="62" spans="1:13" ht="18">
      <c r="A62" s="33" t="s">
        <v>166</v>
      </c>
      <c r="B62" s="96">
        <v>0.21</v>
      </c>
      <c r="C62" s="10"/>
      <c r="D62" s="13">
        <f>D61*$B$46</f>
        <v>0</v>
      </c>
      <c r="E62" s="21" t="e">
        <f>E61*B62</f>
        <v>#DIV/0!</v>
      </c>
      <c r="F62" s="38"/>
      <c r="G62" s="38"/>
      <c r="H62" s="38"/>
      <c r="I62" s="38"/>
      <c r="J62" s="38"/>
      <c r="K62" s="38"/>
      <c r="L62" s="18"/>
      <c r="M62" s="18"/>
    </row>
    <row r="63" spans="1:13" ht="54.75" thickBot="1">
      <c r="A63" s="34" t="s">
        <v>178</v>
      </c>
      <c r="B63" s="7"/>
      <c r="C63" s="7"/>
      <c r="D63" s="35">
        <f>D61+D62</f>
        <v>0</v>
      </c>
      <c r="E63" s="22" t="e">
        <f>SUM(E61:E62)</f>
        <v>#DIV/0!</v>
      </c>
      <c r="F63" s="38" t="s">
        <v>176</v>
      </c>
      <c r="G63" s="38"/>
      <c r="H63" s="38"/>
      <c r="I63" s="38"/>
      <c r="J63" s="38"/>
      <c r="K63" s="38"/>
      <c r="L63" s="18"/>
      <c r="M63" s="18"/>
    </row>
    <row r="64" spans="1:13" ht="18">
      <c r="A64" s="38"/>
      <c r="B64" s="38"/>
      <c r="C64" s="38"/>
      <c r="D64" s="38"/>
      <c r="E64" s="38"/>
      <c r="F64" s="38"/>
      <c r="G64" s="38"/>
      <c r="H64" s="38"/>
      <c r="I64" s="38"/>
      <c r="J64" s="38"/>
      <c r="K64" s="38"/>
      <c r="L64" s="18"/>
      <c r="M64" s="18"/>
    </row>
    <row r="65" spans="1:13" ht="36.75" thickBot="1">
      <c r="A65" s="91" t="s">
        <v>169</v>
      </c>
      <c r="B65" s="65"/>
      <c r="C65" s="38"/>
      <c r="D65" s="38"/>
      <c r="E65" s="38"/>
      <c r="F65" s="38"/>
      <c r="G65" s="38"/>
      <c r="H65" s="38"/>
      <c r="I65" s="38"/>
      <c r="J65" s="38"/>
      <c r="K65" s="38"/>
      <c r="L65" s="18"/>
      <c r="M65" s="18"/>
    </row>
    <row r="66" spans="1:13" ht="36">
      <c r="A66" s="87" t="s">
        <v>170</v>
      </c>
      <c r="B66" s="37"/>
      <c r="C66" s="37"/>
      <c r="D66" s="37"/>
      <c r="E66" s="97"/>
      <c r="F66" s="38" t="s">
        <v>176</v>
      </c>
      <c r="G66" s="38"/>
      <c r="H66" s="79"/>
      <c r="I66" s="38"/>
      <c r="J66" s="38"/>
      <c r="K66" s="38"/>
      <c r="L66" s="18"/>
      <c r="M66" s="18"/>
    </row>
    <row r="67" spans="1:13" ht="18">
      <c r="A67" s="39" t="s">
        <v>167</v>
      </c>
      <c r="B67" s="96">
        <v>0.21</v>
      </c>
      <c r="C67" s="10"/>
      <c r="D67" s="10"/>
      <c r="E67" s="21">
        <f>(E66*B67)/(1+B67)</f>
        <v>0</v>
      </c>
      <c r="F67" s="38"/>
      <c r="G67" s="38"/>
      <c r="H67" s="38"/>
      <c r="I67" s="38"/>
      <c r="J67" s="38"/>
      <c r="K67" s="38"/>
      <c r="L67" s="18"/>
      <c r="M67" s="18"/>
    </row>
    <row r="68" spans="1:13" ht="18">
      <c r="A68" s="88" t="s">
        <v>171</v>
      </c>
      <c r="B68" s="5"/>
      <c r="C68" s="5"/>
      <c r="D68" s="5"/>
      <c r="E68" s="20">
        <f>E66-E67</f>
        <v>0</v>
      </c>
      <c r="F68" s="38"/>
      <c r="G68" s="38"/>
      <c r="H68" s="38"/>
      <c r="I68" s="38"/>
      <c r="J68" s="38"/>
      <c r="K68" s="38"/>
      <c r="L68" s="18"/>
      <c r="M68" s="18"/>
    </row>
    <row r="69" spans="1:13" ht="18">
      <c r="A69" s="39" t="s">
        <v>172</v>
      </c>
      <c r="B69" s="10"/>
      <c r="C69" s="10"/>
      <c r="D69" s="10"/>
      <c r="E69" s="21" t="e">
        <f>L37</f>
        <v>#DIV/0!</v>
      </c>
      <c r="F69" s="38"/>
      <c r="G69" s="38"/>
      <c r="H69" s="38"/>
      <c r="I69" s="38"/>
      <c r="J69" s="38"/>
      <c r="K69" s="38"/>
      <c r="L69" s="18"/>
      <c r="M69" s="18"/>
    </row>
    <row r="70" spans="1:13" ht="18">
      <c r="A70" s="89" t="s">
        <v>173</v>
      </c>
      <c r="B70" s="5"/>
      <c r="C70" s="5"/>
      <c r="D70" s="5"/>
      <c r="E70" s="20" t="e">
        <f>E68-E69</f>
        <v>#DIV/0!</v>
      </c>
      <c r="F70" s="38"/>
      <c r="G70" s="38"/>
      <c r="H70" s="38"/>
      <c r="I70" s="38"/>
      <c r="J70" s="38"/>
      <c r="K70" s="38"/>
      <c r="L70" s="18"/>
      <c r="M70" s="18"/>
    </row>
    <row r="71" spans="1:13" ht="18.75" thickBot="1">
      <c r="A71" s="90" t="s">
        <v>227</v>
      </c>
      <c r="B71" s="40"/>
      <c r="C71" s="40"/>
      <c r="D71" s="40"/>
      <c r="E71" s="66" t="e">
        <f>E70/E68</f>
        <v>#DIV/0!</v>
      </c>
      <c r="F71" s="38"/>
      <c r="G71" s="38"/>
      <c r="H71" s="38"/>
      <c r="I71" s="38"/>
      <c r="J71" s="38"/>
      <c r="K71" s="38"/>
      <c r="L71" s="18"/>
      <c r="M71" s="18"/>
    </row>
    <row r="72" spans="1:13" ht="18">
      <c r="A72" s="38"/>
      <c r="B72" s="38"/>
      <c r="C72" s="38"/>
      <c r="D72" s="38"/>
      <c r="E72" s="38"/>
      <c r="F72" s="38"/>
      <c r="G72" s="38"/>
      <c r="H72" s="38"/>
      <c r="I72" s="38"/>
      <c r="J72" s="38"/>
      <c r="K72" s="38"/>
      <c r="L72" s="18"/>
      <c r="M72" s="18"/>
    </row>
    <row r="73" spans="1:13">
      <c r="A73" s="18"/>
      <c r="B73" s="18"/>
      <c r="C73" s="18"/>
      <c r="D73" s="18"/>
      <c r="E73" s="18"/>
      <c r="F73" s="18"/>
      <c r="G73" s="18"/>
      <c r="H73" s="18"/>
      <c r="I73" s="18"/>
      <c r="J73" s="18"/>
      <c r="K73" s="18"/>
      <c r="L73" s="18"/>
      <c r="M73" s="18"/>
    </row>
    <row r="74" spans="1:13">
      <c r="A74" s="18"/>
      <c r="B74" s="18"/>
      <c r="C74" s="18"/>
      <c r="D74" s="18"/>
      <c r="E74" s="18"/>
      <c r="F74" s="18"/>
      <c r="G74" s="18"/>
      <c r="H74" s="18"/>
      <c r="I74" s="18"/>
      <c r="J74" s="18"/>
      <c r="K74" s="18"/>
      <c r="L74" s="18"/>
      <c r="M74" s="18"/>
    </row>
    <row r="75" spans="1:13">
      <c r="A75" s="18"/>
      <c r="B75" s="18"/>
      <c r="C75" s="18"/>
      <c r="D75" s="18"/>
      <c r="E75" s="18"/>
      <c r="F75" s="18"/>
      <c r="G75" s="18"/>
      <c r="H75" s="18"/>
      <c r="I75" s="18"/>
      <c r="J75" s="18"/>
      <c r="K75" s="18"/>
      <c r="L75" s="18"/>
      <c r="M75" s="18"/>
    </row>
    <row r="76" spans="1:13">
      <c r="A76" s="18"/>
      <c r="B76" s="18"/>
      <c r="C76" s="18"/>
      <c r="D76" s="18"/>
      <c r="E76" s="18"/>
      <c r="F76" s="18"/>
      <c r="G76" s="18"/>
      <c r="H76" s="18"/>
      <c r="I76" s="18"/>
      <c r="J76" s="18"/>
      <c r="K76" s="18"/>
      <c r="L76" s="18"/>
      <c r="M76" s="18"/>
    </row>
    <row r="77" spans="1:13">
      <c r="A77" s="18"/>
      <c r="B77" s="18"/>
      <c r="C77" s="18"/>
      <c r="D77" s="18"/>
      <c r="E77" s="18"/>
      <c r="F77" s="18"/>
      <c r="G77" s="18"/>
      <c r="H77" s="18"/>
      <c r="I77" s="18"/>
      <c r="J77" s="18"/>
      <c r="K77" s="18"/>
      <c r="L77" s="18"/>
      <c r="M77" s="18"/>
    </row>
    <row r="78" spans="1:13">
      <c r="A78" s="18"/>
      <c r="B78" s="18"/>
      <c r="C78" s="18"/>
      <c r="D78" s="18"/>
      <c r="E78" s="18"/>
      <c r="F78" s="18"/>
      <c r="G78" s="18"/>
      <c r="H78" s="18"/>
      <c r="I78" s="18"/>
      <c r="J78" s="18"/>
      <c r="K78" s="18"/>
      <c r="L78" s="18"/>
      <c r="M78" s="18"/>
    </row>
  </sheetData>
  <mergeCells count="10">
    <mergeCell ref="A47:B47"/>
    <mergeCell ref="A41:E42"/>
    <mergeCell ref="A58:E58"/>
    <mergeCell ref="A1:K1"/>
    <mergeCell ref="B2:J2"/>
    <mergeCell ref="B3:D3"/>
    <mergeCell ref="E3:G3"/>
    <mergeCell ref="H3:J3"/>
    <mergeCell ref="A38:K38"/>
    <mergeCell ref="A40:K40"/>
  </mergeCells>
  <conditionalFormatting sqref="H41:I41 H39:I39">
    <cfRule type="cellIs" dxfId="13" priority="2" stopIfTrue="1" operator="lessThan">
      <formula>0</formula>
    </cfRule>
  </conditionalFormatting>
  <conditionalFormatting sqref="H5:J37">
    <cfRule type="cellIs" dxfId="12" priority="1" stopIfTrue="1" operator="greaterThan">
      <formula>0</formula>
    </cfRule>
  </conditionalFormatting>
  <printOptions gridLinesSet="0"/>
  <pageMargins left="0.74803149606299213" right="0.74803149606299213" top="0.98425196850393704" bottom="0.98425196850393704" header="0.51181102362204722" footer="0.51181102362204722"/>
  <pageSetup paperSize="9" scale="84" orientation="landscape" r:id="rId1"/>
  <headerFooter alignWithMargins="0">
    <oddHeader>&amp;A</oddHeader>
    <oddFooter>Side &amp;P</oddFooter>
  </headerFooter>
  <rowBreaks count="1" manualBreakCount="1">
    <brk id="38" max="16383" man="1"/>
  </rowBreaks>
</worksheet>
</file>

<file path=xl/worksheets/sheet11.xml><?xml version="1.0" encoding="utf-8"?>
<worksheet xmlns="http://schemas.openxmlformats.org/spreadsheetml/2006/main" xmlns:r="http://schemas.openxmlformats.org/officeDocument/2006/relationships">
  <sheetPr>
    <pageSetUpPr fitToPage="1"/>
  </sheetPr>
  <dimension ref="A1:M78"/>
  <sheetViews>
    <sheetView showGridLines="0" showZeros="0" topLeftCell="A31" zoomScaleNormal="100" workbookViewId="0">
      <selection activeCell="D36" sqref="D36"/>
    </sheetView>
  </sheetViews>
  <sheetFormatPr defaultColWidth="9.140625" defaultRowHeight="12.75"/>
  <cols>
    <col min="1" max="1" width="31.140625" customWidth="1"/>
    <col min="2" max="2" width="11.7109375" customWidth="1"/>
    <col min="3" max="3" width="10.85546875" customWidth="1"/>
    <col min="4" max="4" width="13.7109375" customWidth="1"/>
    <col min="5" max="5" width="12.7109375" customWidth="1"/>
    <col min="6" max="6" width="11.140625" customWidth="1"/>
    <col min="7" max="7" width="12.28515625" customWidth="1"/>
    <col min="8" max="8" width="10.5703125" customWidth="1"/>
    <col min="9" max="9" width="9.7109375" customWidth="1"/>
    <col min="10" max="10" width="12.5703125" customWidth="1"/>
    <col min="11" max="11" width="25.85546875" customWidth="1"/>
    <col min="12" max="12" width="24.140625" customWidth="1"/>
  </cols>
  <sheetData>
    <row r="1" spans="1:13" s="68" customFormat="1" ht="30" customHeight="1">
      <c r="A1" s="231" t="s">
        <v>197</v>
      </c>
      <c r="B1" s="232"/>
      <c r="C1" s="232"/>
      <c r="D1" s="232"/>
      <c r="E1" s="232"/>
      <c r="F1" s="232"/>
      <c r="G1" s="232"/>
      <c r="H1" s="232"/>
      <c r="I1" s="232"/>
      <c r="J1" s="232"/>
      <c r="K1" s="232"/>
      <c r="L1" s="70"/>
    </row>
    <row r="2" spans="1:13" ht="18">
      <c r="A2" s="41" t="s">
        <v>134</v>
      </c>
      <c r="B2" s="233"/>
      <c r="C2" s="233"/>
      <c r="D2" s="233"/>
      <c r="E2" s="233"/>
      <c r="F2" s="233"/>
      <c r="G2" s="233"/>
      <c r="H2" s="233"/>
      <c r="I2" s="233"/>
      <c r="J2" s="233"/>
      <c r="K2" s="42"/>
      <c r="L2" s="71" t="s">
        <v>144</v>
      </c>
      <c r="M2" s="18"/>
    </row>
    <row r="3" spans="1:13" s="1" customFormat="1" ht="19.5" customHeight="1">
      <c r="A3" s="98"/>
      <c r="B3" s="234" t="s">
        <v>230</v>
      </c>
      <c r="C3" s="234"/>
      <c r="D3" s="234"/>
      <c r="E3" s="234" t="s">
        <v>231</v>
      </c>
      <c r="F3" s="234"/>
      <c r="G3" s="234"/>
      <c r="H3" s="234" t="s">
        <v>139</v>
      </c>
      <c r="I3" s="234"/>
      <c r="J3" s="234"/>
      <c r="K3" s="41"/>
      <c r="L3" s="93"/>
      <c r="M3" s="2"/>
    </row>
    <row r="4" spans="1:13" ht="81">
      <c r="A4" s="41" t="s">
        <v>137</v>
      </c>
      <c r="B4" s="43" t="s">
        <v>140</v>
      </c>
      <c r="C4" s="43" t="s">
        <v>141</v>
      </c>
      <c r="D4" s="43" t="s">
        <v>142</v>
      </c>
      <c r="E4" s="43" t="s">
        <v>140</v>
      </c>
      <c r="F4" s="43" t="s">
        <v>141</v>
      </c>
      <c r="G4" s="43" t="s">
        <v>142</v>
      </c>
      <c r="H4" s="43" t="s">
        <v>140</v>
      </c>
      <c r="I4" s="43" t="s">
        <v>141</v>
      </c>
      <c r="J4" s="43" t="s">
        <v>142</v>
      </c>
      <c r="K4" s="86" t="s">
        <v>228</v>
      </c>
      <c r="L4" s="18"/>
      <c r="M4" s="18"/>
    </row>
    <row r="5" spans="1:13" ht="18">
      <c r="A5" s="44" t="s">
        <v>179</v>
      </c>
      <c r="B5" s="93"/>
      <c r="C5" s="93"/>
      <c r="D5" s="45">
        <f>B5*C5</f>
        <v>0</v>
      </c>
      <c r="E5" s="93"/>
      <c r="F5" s="93"/>
      <c r="G5" s="45">
        <f>E5*F5</f>
        <v>0</v>
      </c>
      <c r="H5" s="46">
        <f t="shared" ref="H5:J14" si="0">E5-B5</f>
        <v>0</v>
      </c>
      <c r="I5" s="46">
        <f t="shared" si="0"/>
        <v>0</v>
      </c>
      <c r="J5" s="47">
        <f t="shared" si="0"/>
        <v>0</v>
      </c>
      <c r="K5" s="42"/>
      <c r="L5" s="18"/>
      <c r="M5" s="18"/>
    </row>
    <row r="6" spans="1:13" ht="18">
      <c r="A6" s="44" t="s">
        <v>180</v>
      </c>
      <c r="B6" s="93"/>
      <c r="C6" s="93"/>
      <c r="D6" s="45">
        <f t="shared" ref="D6:D14" si="1">B6*C6</f>
        <v>0</v>
      </c>
      <c r="E6" s="93"/>
      <c r="F6" s="93"/>
      <c r="G6" s="45">
        <f t="shared" ref="G6:G14" si="2">E6*F6</f>
        <v>0</v>
      </c>
      <c r="H6" s="46">
        <f t="shared" si="0"/>
        <v>0</v>
      </c>
      <c r="I6" s="46">
        <f t="shared" si="0"/>
        <v>0</v>
      </c>
      <c r="J6" s="47">
        <f t="shared" si="0"/>
        <v>0</v>
      </c>
      <c r="K6" s="42"/>
      <c r="L6" s="18"/>
      <c r="M6" s="18"/>
    </row>
    <row r="7" spans="1:13" ht="18">
      <c r="A7" s="44" t="s">
        <v>181</v>
      </c>
      <c r="B7" s="93"/>
      <c r="C7" s="93"/>
      <c r="D7" s="45">
        <f t="shared" si="1"/>
        <v>0</v>
      </c>
      <c r="E7" s="93"/>
      <c r="F7" s="93"/>
      <c r="G7" s="45">
        <f t="shared" si="2"/>
        <v>0</v>
      </c>
      <c r="H7" s="46">
        <f t="shared" si="0"/>
        <v>0</v>
      </c>
      <c r="I7" s="46">
        <f t="shared" si="0"/>
        <v>0</v>
      </c>
      <c r="J7" s="47">
        <f t="shared" si="0"/>
        <v>0</v>
      </c>
      <c r="K7" s="42"/>
      <c r="L7" s="18"/>
      <c r="M7" s="18"/>
    </row>
    <row r="8" spans="1:13" ht="18">
      <c r="A8" s="38"/>
      <c r="B8" s="93"/>
      <c r="C8" s="93"/>
      <c r="D8" s="45">
        <f t="shared" si="1"/>
        <v>0</v>
      </c>
      <c r="E8" s="93"/>
      <c r="F8" s="93"/>
      <c r="G8" s="45">
        <f t="shared" si="2"/>
        <v>0</v>
      </c>
      <c r="H8" s="46">
        <f t="shared" si="0"/>
        <v>0</v>
      </c>
      <c r="I8" s="46">
        <f t="shared" si="0"/>
        <v>0</v>
      </c>
      <c r="J8" s="47">
        <f t="shared" si="0"/>
        <v>0</v>
      </c>
      <c r="K8" s="42"/>
      <c r="L8" s="18"/>
      <c r="M8" s="18"/>
    </row>
    <row r="9" spans="1:13" ht="18">
      <c r="A9" s="44"/>
      <c r="B9" s="93"/>
      <c r="C9" s="93"/>
      <c r="D9" s="45">
        <f t="shared" si="1"/>
        <v>0</v>
      </c>
      <c r="E9" s="93"/>
      <c r="F9" s="93"/>
      <c r="G9" s="45">
        <f t="shared" si="2"/>
        <v>0</v>
      </c>
      <c r="H9" s="46">
        <f t="shared" si="0"/>
        <v>0</v>
      </c>
      <c r="I9" s="46">
        <f t="shared" si="0"/>
        <v>0</v>
      </c>
      <c r="J9" s="47">
        <f t="shared" si="0"/>
        <v>0</v>
      </c>
      <c r="K9" s="42"/>
      <c r="L9" s="18"/>
      <c r="M9" s="18"/>
    </row>
    <row r="10" spans="1:13" ht="18">
      <c r="A10" s="44"/>
      <c r="B10" s="93"/>
      <c r="C10" s="93"/>
      <c r="D10" s="45">
        <f t="shared" si="1"/>
        <v>0</v>
      </c>
      <c r="E10" s="93"/>
      <c r="F10" s="93"/>
      <c r="G10" s="45">
        <f t="shared" si="2"/>
        <v>0</v>
      </c>
      <c r="H10" s="46">
        <f t="shared" si="0"/>
        <v>0</v>
      </c>
      <c r="I10" s="46">
        <f t="shared" si="0"/>
        <v>0</v>
      </c>
      <c r="J10" s="47">
        <f t="shared" si="0"/>
        <v>0</v>
      </c>
      <c r="K10" s="42"/>
      <c r="L10" s="18"/>
      <c r="M10" s="18"/>
    </row>
    <row r="11" spans="1:13" ht="18">
      <c r="A11" s="44"/>
      <c r="B11" s="93"/>
      <c r="C11" s="93"/>
      <c r="D11" s="45">
        <f t="shared" si="1"/>
        <v>0</v>
      </c>
      <c r="E11" s="93"/>
      <c r="F11" s="93"/>
      <c r="G11" s="45">
        <f t="shared" si="2"/>
        <v>0</v>
      </c>
      <c r="H11" s="46">
        <f t="shared" si="0"/>
        <v>0</v>
      </c>
      <c r="I11" s="46">
        <f t="shared" si="0"/>
        <v>0</v>
      </c>
      <c r="J11" s="47">
        <f t="shared" si="0"/>
        <v>0</v>
      </c>
      <c r="K11" s="42"/>
      <c r="L11" s="18"/>
      <c r="M11" s="18"/>
    </row>
    <row r="12" spans="1:13" ht="18">
      <c r="A12" s="44"/>
      <c r="B12" s="93"/>
      <c r="C12" s="93"/>
      <c r="D12" s="45">
        <f t="shared" si="1"/>
        <v>0</v>
      </c>
      <c r="E12" s="93"/>
      <c r="F12" s="93"/>
      <c r="G12" s="45">
        <f t="shared" si="2"/>
        <v>0</v>
      </c>
      <c r="H12" s="46">
        <f t="shared" si="0"/>
        <v>0</v>
      </c>
      <c r="I12" s="46">
        <f t="shared" si="0"/>
        <v>0</v>
      </c>
      <c r="J12" s="47">
        <f t="shared" si="0"/>
        <v>0</v>
      </c>
      <c r="K12" s="42"/>
      <c r="L12" s="18"/>
      <c r="M12" s="18"/>
    </row>
    <row r="13" spans="1:13" ht="18">
      <c r="A13" s="44"/>
      <c r="B13" s="93"/>
      <c r="C13" s="93"/>
      <c r="D13" s="45">
        <f t="shared" si="1"/>
        <v>0</v>
      </c>
      <c r="E13" s="93"/>
      <c r="F13" s="93"/>
      <c r="G13" s="45">
        <f t="shared" si="2"/>
        <v>0</v>
      </c>
      <c r="H13" s="46">
        <f t="shared" si="0"/>
        <v>0</v>
      </c>
      <c r="I13" s="46">
        <f t="shared" si="0"/>
        <v>0</v>
      </c>
      <c r="J13" s="47">
        <f t="shared" si="0"/>
        <v>0</v>
      </c>
      <c r="K13" s="42"/>
      <c r="L13" s="18"/>
      <c r="M13" s="18"/>
    </row>
    <row r="14" spans="1:13" ht="18">
      <c r="A14" s="44"/>
      <c r="B14" s="93"/>
      <c r="C14" s="93"/>
      <c r="D14" s="45">
        <f t="shared" si="1"/>
        <v>0</v>
      </c>
      <c r="E14" s="93"/>
      <c r="F14" s="93"/>
      <c r="G14" s="45">
        <f t="shared" si="2"/>
        <v>0</v>
      </c>
      <c r="H14" s="46">
        <f t="shared" si="0"/>
        <v>0</v>
      </c>
      <c r="I14" s="46">
        <f t="shared" si="0"/>
        <v>0</v>
      </c>
      <c r="J14" s="47">
        <f t="shared" si="0"/>
        <v>0</v>
      </c>
      <c r="K14" s="42"/>
      <c r="L14" s="18"/>
      <c r="M14" s="18"/>
    </row>
    <row r="15" spans="1:13" s="2" customFormat="1" ht="36.75" thickBot="1">
      <c r="A15" s="48" t="s">
        <v>148</v>
      </c>
      <c r="B15" s="49"/>
      <c r="C15" s="49"/>
      <c r="D15" s="49">
        <f>SUM(D5:D14)</f>
        <v>0</v>
      </c>
      <c r="E15" s="49"/>
      <c r="F15" s="49"/>
      <c r="G15" s="49">
        <f>SUM(G5:G14)</f>
        <v>0</v>
      </c>
      <c r="H15" s="50"/>
      <c r="I15" s="50"/>
      <c r="J15" s="50">
        <f>G15-D15</f>
        <v>0</v>
      </c>
      <c r="K15" s="51"/>
    </row>
    <row r="16" spans="1:13" ht="18">
      <c r="A16" s="52" t="s">
        <v>149</v>
      </c>
      <c r="B16" s="93"/>
      <c r="C16" s="93"/>
      <c r="D16" s="53">
        <f t="shared" ref="D16:D25" si="3">B16*C16</f>
        <v>0</v>
      </c>
      <c r="E16" s="93"/>
      <c r="F16" s="93"/>
      <c r="G16" s="53">
        <f t="shared" ref="G16:G25" si="4">E16*F16</f>
        <v>0</v>
      </c>
      <c r="H16" s="54">
        <f t="shared" ref="H16:J25" si="5">E16-B16</f>
        <v>0</v>
      </c>
      <c r="I16" s="54">
        <f t="shared" si="5"/>
        <v>0</v>
      </c>
      <c r="J16" s="54">
        <f>G16-D16</f>
        <v>0</v>
      </c>
      <c r="K16" s="55"/>
      <c r="L16" s="18"/>
      <c r="M16" s="18"/>
    </row>
    <row r="17" spans="1:13" ht="18">
      <c r="A17" s="44"/>
      <c r="B17" s="93"/>
      <c r="C17" s="93"/>
      <c r="D17" s="45">
        <f t="shared" si="3"/>
        <v>0</v>
      </c>
      <c r="E17" s="93"/>
      <c r="F17" s="93"/>
      <c r="G17" s="45">
        <f t="shared" si="4"/>
        <v>0</v>
      </c>
      <c r="H17" s="54">
        <f t="shared" si="5"/>
        <v>0</v>
      </c>
      <c r="I17" s="54">
        <f t="shared" si="5"/>
        <v>0</v>
      </c>
      <c r="J17" s="54">
        <f t="shared" si="5"/>
        <v>0</v>
      </c>
      <c r="K17" s="42"/>
      <c r="L17" s="18"/>
      <c r="M17" s="18"/>
    </row>
    <row r="18" spans="1:13" ht="18">
      <c r="A18" s="44"/>
      <c r="B18" s="93"/>
      <c r="C18" s="93"/>
      <c r="D18" s="45">
        <f t="shared" si="3"/>
        <v>0</v>
      </c>
      <c r="E18" s="93"/>
      <c r="F18" s="93"/>
      <c r="G18" s="45">
        <f t="shared" si="4"/>
        <v>0</v>
      </c>
      <c r="H18" s="54">
        <f t="shared" si="5"/>
        <v>0</v>
      </c>
      <c r="I18" s="54">
        <f t="shared" si="5"/>
        <v>0</v>
      </c>
      <c r="J18" s="54">
        <f t="shared" si="5"/>
        <v>0</v>
      </c>
      <c r="K18" s="42"/>
      <c r="L18" s="18"/>
      <c r="M18" s="18"/>
    </row>
    <row r="19" spans="1:13" ht="18">
      <c r="A19" s="44"/>
      <c r="B19" s="93"/>
      <c r="C19" s="93"/>
      <c r="D19" s="45">
        <f t="shared" si="3"/>
        <v>0</v>
      </c>
      <c r="E19" s="93"/>
      <c r="F19" s="93"/>
      <c r="G19" s="45">
        <f t="shared" si="4"/>
        <v>0</v>
      </c>
      <c r="H19" s="54">
        <f t="shared" si="5"/>
        <v>0</v>
      </c>
      <c r="I19" s="54">
        <f t="shared" si="5"/>
        <v>0</v>
      </c>
      <c r="J19" s="54">
        <f t="shared" si="5"/>
        <v>0</v>
      </c>
      <c r="K19" s="42"/>
      <c r="L19" s="18"/>
      <c r="M19" s="18"/>
    </row>
    <row r="20" spans="1:13" ht="18">
      <c r="A20" s="56"/>
      <c r="B20" s="93"/>
      <c r="C20" s="93"/>
      <c r="D20" s="45">
        <f t="shared" si="3"/>
        <v>0</v>
      </c>
      <c r="E20" s="93"/>
      <c r="F20" s="93"/>
      <c r="G20" s="45">
        <f t="shared" si="4"/>
        <v>0</v>
      </c>
      <c r="H20" s="54">
        <f t="shared" si="5"/>
        <v>0</v>
      </c>
      <c r="I20" s="54">
        <f t="shared" si="5"/>
        <v>0</v>
      </c>
      <c r="J20" s="54">
        <f t="shared" si="5"/>
        <v>0</v>
      </c>
      <c r="K20" s="42"/>
      <c r="L20" s="18"/>
      <c r="M20" s="18"/>
    </row>
    <row r="21" spans="1:13" ht="18">
      <c r="A21" s="44" t="s">
        <v>0</v>
      </c>
      <c r="B21" s="93"/>
      <c r="C21" s="93"/>
      <c r="D21" s="45">
        <f t="shared" si="3"/>
        <v>0</v>
      </c>
      <c r="E21" s="93"/>
      <c r="F21" s="93"/>
      <c r="G21" s="45">
        <f t="shared" si="4"/>
        <v>0</v>
      </c>
      <c r="H21" s="54">
        <f t="shared" si="5"/>
        <v>0</v>
      </c>
      <c r="I21" s="54">
        <f t="shared" si="5"/>
        <v>0</v>
      </c>
      <c r="J21" s="54">
        <f t="shared" si="5"/>
        <v>0</v>
      </c>
      <c r="K21" s="42"/>
      <c r="L21" s="18"/>
      <c r="M21" s="18"/>
    </row>
    <row r="22" spans="1:13" ht="18">
      <c r="A22" s="44"/>
      <c r="B22" s="93"/>
      <c r="C22" s="93"/>
      <c r="D22" s="45">
        <f t="shared" si="3"/>
        <v>0</v>
      </c>
      <c r="E22" s="93"/>
      <c r="F22" s="93"/>
      <c r="G22" s="45">
        <f t="shared" si="4"/>
        <v>0</v>
      </c>
      <c r="H22" s="54">
        <f t="shared" si="5"/>
        <v>0</v>
      </c>
      <c r="I22" s="54">
        <f t="shared" si="5"/>
        <v>0</v>
      </c>
      <c r="J22" s="54">
        <f t="shared" si="5"/>
        <v>0</v>
      </c>
      <c r="K22" s="42"/>
      <c r="L22" s="18"/>
      <c r="M22" s="18"/>
    </row>
    <row r="23" spans="1:13" ht="18">
      <c r="A23" s="44"/>
      <c r="B23" s="93"/>
      <c r="C23" s="93"/>
      <c r="D23" s="45">
        <f t="shared" si="3"/>
        <v>0</v>
      </c>
      <c r="E23" s="93"/>
      <c r="F23" s="93"/>
      <c r="G23" s="45">
        <f t="shared" si="4"/>
        <v>0</v>
      </c>
      <c r="H23" s="54">
        <f t="shared" si="5"/>
        <v>0</v>
      </c>
      <c r="I23" s="54">
        <f t="shared" si="5"/>
        <v>0</v>
      </c>
      <c r="J23" s="54">
        <f t="shared" si="5"/>
        <v>0</v>
      </c>
      <c r="K23" s="42"/>
      <c r="L23" s="18"/>
      <c r="M23" s="18"/>
    </row>
    <row r="24" spans="1:13" ht="18">
      <c r="A24" s="44"/>
      <c r="B24" s="93"/>
      <c r="C24" s="93"/>
      <c r="D24" s="45"/>
      <c r="E24" s="93"/>
      <c r="F24" s="93"/>
      <c r="G24" s="45"/>
      <c r="H24" s="54"/>
      <c r="I24" s="54"/>
      <c r="J24" s="54"/>
      <c r="K24" s="42"/>
      <c r="L24" s="18"/>
      <c r="M24" s="18"/>
    </row>
    <row r="25" spans="1:13" ht="36">
      <c r="A25" s="44" t="s">
        <v>105</v>
      </c>
      <c r="B25" s="93"/>
      <c r="C25" s="93"/>
      <c r="D25" s="45">
        <f t="shared" si="3"/>
        <v>0</v>
      </c>
      <c r="E25" s="93"/>
      <c r="F25" s="93"/>
      <c r="G25" s="45">
        <f t="shared" si="4"/>
        <v>0</v>
      </c>
      <c r="H25" s="54">
        <f t="shared" si="5"/>
        <v>0</v>
      </c>
      <c r="I25" s="54">
        <f t="shared" si="5"/>
        <v>0</v>
      </c>
      <c r="J25" s="54">
        <f t="shared" si="5"/>
        <v>0</v>
      </c>
      <c r="K25" s="42"/>
      <c r="L25" s="18"/>
      <c r="M25" s="18"/>
    </row>
    <row r="26" spans="1:13" ht="54.75" thickBot="1">
      <c r="A26" s="48" t="s">
        <v>182</v>
      </c>
      <c r="B26" s="49">
        <v>0</v>
      </c>
      <c r="C26" s="49">
        <v>0</v>
      </c>
      <c r="D26" s="49">
        <f>SUM(D16:D25)</f>
        <v>0</v>
      </c>
      <c r="E26" s="49">
        <v>0</v>
      </c>
      <c r="F26" s="49">
        <v>0</v>
      </c>
      <c r="G26" s="49">
        <f>SUM(G16:G25)</f>
        <v>0</v>
      </c>
      <c r="H26" s="50"/>
      <c r="I26" s="50"/>
      <c r="J26" s="50">
        <f>G26-D26</f>
        <v>0</v>
      </c>
      <c r="K26" s="57"/>
      <c r="L26" s="18"/>
      <c r="M26" s="18"/>
    </row>
    <row r="27" spans="1:13" ht="36">
      <c r="A27" s="52" t="s">
        <v>103</v>
      </c>
      <c r="B27" s="94"/>
      <c r="C27" s="94"/>
      <c r="D27" s="53">
        <f>B27*C27</f>
        <v>0</v>
      </c>
      <c r="E27" s="94"/>
      <c r="F27" s="94"/>
      <c r="G27" s="53">
        <f>E27*F27</f>
        <v>0</v>
      </c>
      <c r="H27" s="58">
        <f>E27-B27</f>
        <v>0</v>
      </c>
      <c r="I27" s="58">
        <f>F27 -C27</f>
        <v>0</v>
      </c>
      <c r="J27" s="58">
        <f>G27-D27</f>
        <v>0</v>
      </c>
      <c r="K27" s="55"/>
      <c r="L27" s="18"/>
      <c r="M27" s="18"/>
    </row>
    <row r="28" spans="1:13" ht="18">
      <c r="A28" s="44"/>
      <c r="B28" s="93"/>
      <c r="C28" s="93"/>
      <c r="D28" s="45">
        <f t="shared" ref="D28:D35" si="6">B28*C28</f>
        <v>0</v>
      </c>
      <c r="E28" s="93"/>
      <c r="F28" s="93"/>
      <c r="G28" s="45">
        <f t="shared" ref="G28:G35" si="7">E28*F28</f>
        <v>0</v>
      </c>
      <c r="H28" s="58">
        <f t="shared" ref="H28:H35" si="8">E28-B28</f>
        <v>0</v>
      </c>
      <c r="I28" s="58">
        <f t="shared" ref="I28:I35" si="9">F28 -C28</f>
        <v>0</v>
      </c>
      <c r="J28" s="58">
        <f t="shared" ref="J28:J35" si="10">G28-D28</f>
        <v>0</v>
      </c>
      <c r="K28" s="42"/>
      <c r="L28" s="18"/>
      <c r="M28" s="18"/>
    </row>
    <row r="29" spans="1:13" ht="18">
      <c r="A29" s="44"/>
      <c r="B29" s="93"/>
      <c r="C29" s="93"/>
      <c r="D29" s="45">
        <f t="shared" si="6"/>
        <v>0</v>
      </c>
      <c r="E29" s="93"/>
      <c r="F29" s="93"/>
      <c r="G29" s="45">
        <f t="shared" si="7"/>
        <v>0</v>
      </c>
      <c r="H29" s="58">
        <f t="shared" si="8"/>
        <v>0</v>
      </c>
      <c r="I29" s="58">
        <f t="shared" si="9"/>
        <v>0</v>
      </c>
      <c r="J29" s="58">
        <f t="shared" si="10"/>
        <v>0</v>
      </c>
      <c r="K29" s="42"/>
      <c r="L29" s="18"/>
      <c r="M29" s="18"/>
    </row>
    <row r="30" spans="1:13" ht="18">
      <c r="A30" s="44"/>
      <c r="B30" s="93"/>
      <c r="C30" s="93"/>
      <c r="D30" s="45">
        <f t="shared" si="6"/>
        <v>0</v>
      </c>
      <c r="E30" s="93"/>
      <c r="F30" s="93"/>
      <c r="G30" s="45">
        <f t="shared" si="7"/>
        <v>0</v>
      </c>
      <c r="H30" s="58">
        <f t="shared" si="8"/>
        <v>0</v>
      </c>
      <c r="I30" s="58">
        <f t="shared" si="9"/>
        <v>0</v>
      </c>
      <c r="J30" s="58">
        <f t="shared" si="10"/>
        <v>0</v>
      </c>
      <c r="K30" s="42"/>
      <c r="L30" s="18"/>
      <c r="M30" s="25"/>
    </row>
    <row r="31" spans="1:13" ht="18">
      <c r="A31" s="44"/>
      <c r="B31" s="93"/>
      <c r="C31" s="93"/>
      <c r="D31" s="45">
        <f t="shared" si="6"/>
        <v>0</v>
      </c>
      <c r="E31" s="93"/>
      <c r="F31" s="93"/>
      <c r="G31" s="45">
        <f t="shared" si="7"/>
        <v>0</v>
      </c>
      <c r="H31" s="58">
        <f t="shared" si="8"/>
        <v>0</v>
      </c>
      <c r="I31" s="58">
        <f t="shared" si="9"/>
        <v>0</v>
      </c>
      <c r="J31" s="58">
        <f t="shared" si="10"/>
        <v>0</v>
      </c>
      <c r="K31" s="42"/>
      <c r="L31" s="18"/>
      <c r="M31" s="18"/>
    </row>
    <row r="32" spans="1:13" ht="18">
      <c r="A32" s="44"/>
      <c r="B32" s="93"/>
      <c r="C32" s="93"/>
      <c r="D32" s="45">
        <f t="shared" si="6"/>
        <v>0</v>
      </c>
      <c r="E32" s="93"/>
      <c r="F32" s="93"/>
      <c r="G32" s="45">
        <f t="shared" si="7"/>
        <v>0</v>
      </c>
      <c r="H32" s="58">
        <f t="shared" si="8"/>
        <v>0</v>
      </c>
      <c r="I32" s="58">
        <f t="shared" si="9"/>
        <v>0</v>
      </c>
      <c r="J32" s="58">
        <f t="shared" si="10"/>
        <v>0</v>
      </c>
      <c r="K32" s="42"/>
      <c r="L32" s="18"/>
      <c r="M32" s="18"/>
    </row>
    <row r="33" spans="1:13" ht="18">
      <c r="A33" s="44"/>
      <c r="B33" s="93"/>
      <c r="C33" s="93"/>
      <c r="D33" s="45">
        <f t="shared" si="6"/>
        <v>0</v>
      </c>
      <c r="E33" s="93"/>
      <c r="F33" s="93"/>
      <c r="G33" s="45">
        <f t="shared" si="7"/>
        <v>0</v>
      </c>
      <c r="H33" s="58">
        <f t="shared" si="8"/>
        <v>0</v>
      </c>
      <c r="I33" s="58">
        <f t="shared" si="9"/>
        <v>0</v>
      </c>
      <c r="J33" s="58">
        <f t="shared" si="10"/>
        <v>0</v>
      </c>
      <c r="K33" s="42"/>
      <c r="L33" s="18"/>
      <c r="M33" s="18"/>
    </row>
    <row r="34" spans="1:13" ht="18">
      <c r="A34" s="44"/>
      <c r="B34" s="93"/>
      <c r="C34" s="93"/>
      <c r="D34" s="45">
        <f t="shared" si="6"/>
        <v>0</v>
      </c>
      <c r="E34" s="93"/>
      <c r="F34" s="93"/>
      <c r="G34" s="45">
        <f t="shared" si="7"/>
        <v>0</v>
      </c>
      <c r="H34" s="58">
        <f t="shared" si="8"/>
        <v>0</v>
      </c>
      <c r="I34" s="58">
        <f t="shared" si="9"/>
        <v>0</v>
      </c>
      <c r="J34" s="58">
        <f t="shared" si="10"/>
        <v>0</v>
      </c>
      <c r="K34" s="42"/>
      <c r="L34" s="18"/>
      <c r="M34" s="18"/>
    </row>
    <row r="35" spans="1:13" ht="18">
      <c r="A35" s="44"/>
      <c r="B35" s="93"/>
      <c r="C35" s="93"/>
      <c r="D35" s="45">
        <f t="shared" si="6"/>
        <v>0</v>
      </c>
      <c r="E35" s="93"/>
      <c r="F35" s="93"/>
      <c r="G35" s="45">
        <f t="shared" si="7"/>
        <v>0</v>
      </c>
      <c r="H35" s="58">
        <f t="shared" si="8"/>
        <v>0</v>
      </c>
      <c r="I35" s="58">
        <f t="shared" si="9"/>
        <v>0</v>
      </c>
      <c r="J35" s="58">
        <f t="shared" si="10"/>
        <v>0</v>
      </c>
      <c r="K35" s="42"/>
      <c r="L35" s="18"/>
      <c r="M35" s="18"/>
    </row>
    <row r="36" spans="1:13" ht="54.75" thickBot="1">
      <c r="A36" s="48" t="s">
        <v>232</v>
      </c>
      <c r="B36" s="49"/>
      <c r="C36" s="49"/>
      <c r="D36" s="59">
        <f>SUM(D27:D35)</f>
        <v>0</v>
      </c>
      <c r="E36" s="49"/>
      <c r="F36" s="49"/>
      <c r="G36" s="59">
        <f>SUM(G27:G35)</f>
        <v>0</v>
      </c>
      <c r="H36" s="50"/>
      <c r="I36" s="50"/>
      <c r="J36" s="50">
        <f>G36-D36</f>
        <v>0</v>
      </c>
      <c r="K36" s="57"/>
      <c r="L36" s="82" t="s">
        <v>175</v>
      </c>
      <c r="M36" s="18"/>
    </row>
    <row r="37" spans="1:13" s="2" customFormat="1" ht="54.75" thickBot="1">
      <c r="A37" s="60" t="s">
        <v>161</v>
      </c>
      <c r="B37" s="61"/>
      <c r="C37" s="61"/>
      <c r="D37" s="61">
        <f>D15+D26+D36</f>
        <v>0</v>
      </c>
      <c r="E37" s="61"/>
      <c r="F37" s="61"/>
      <c r="G37" s="61">
        <f>G15+G26+G36</f>
        <v>0</v>
      </c>
      <c r="H37" s="62"/>
      <c r="I37" s="62"/>
      <c r="J37" s="62">
        <f>G37-D37</f>
        <v>0</v>
      </c>
      <c r="K37" s="63"/>
      <c r="L37" s="83" t="e">
        <f>D37/L3</f>
        <v>#DIV/0!</v>
      </c>
    </row>
    <row r="38" spans="1:13" s="2" customFormat="1" ht="21" customHeight="1" thickTop="1">
      <c r="A38" s="235" t="s">
        <v>162</v>
      </c>
      <c r="B38" s="235"/>
      <c r="C38" s="235"/>
      <c r="D38" s="235"/>
      <c r="E38" s="235"/>
      <c r="F38" s="235"/>
      <c r="G38" s="235"/>
      <c r="H38" s="235"/>
      <c r="I38" s="235"/>
      <c r="J38" s="235"/>
      <c r="K38" s="235"/>
    </row>
    <row r="39" spans="1:13" s="2" customFormat="1" ht="15" customHeight="1">
      <c r="A39" s="36"/>
      <c r="B39" s="29"/>
      <c r="C39" s="29"/>
      <c r="D39" s="29"/>
      <c r="E39" s="29"/>
      <c r="F39" s="29"/>
      <c r="G39" s="29"/>
      <c r="H39" s="29"/>
      <c r="I39" s="29"/>
      <c r="J39" s="29"/>
      <c r="K39" s="36"/>
    </row>
    <row r="40" spans="1:13" s="2" customFormat="1" ht="21" customHeight="1">
      <c r="A40" s="200" t="s">
        <v>82</v>
      </c>
      <c r="B40" s="201"/>
      <c r="C40" s="201"/>
      <c r="D40" s="201"/>
      <c r="E40" s="201"/>
      <c r="F40" s="201"/>
      <c r="G40" s="201"/>
      <c r="H40" s="201"/>
      <c r="I40" s="201"/>
      <c r="J40" s="201"/>
      <c r="K40" s="201"/>
    </row>
    <row r="41" spans="1:13" s="2" customFormat="1" ht="14.25" customHeight="1">
      <c r="A41" s="236" t="s">
        <v>164</v>
      </c>
      <c r="B41" s="236"/>
      <c r="C41" s="236"/>
      <c r="D41" s="236"/>
      <c r="E41" s="236"/>
      <c r="F41" s="29"/>
      <c r="G41" s="29"/>
      <c r="H41" s="29"/>
      <c r="I41" s="29"/>
      <c r="J41" s="29"/>
      <c r="K41" s="36"/>
    </row>
    <row r="42" spans="1:13" s="2" customFormat="1" ht="22.5" customHeight="1" thickBot="1">
      <c r="A42" s="237"/>
      <c r="B42" s="237"/>
      <c r="C42" s="237"/>
      <c r="D42" s="237"/>
      <c r="E42" s="237"/>
      <c r="F42" s="99"/>
      <c r="G42" s="99"/>
      <c r="H42" s="99"/>
      <c r="I42" s="99"/>
      <c r="J42" s="99"/>
      <c r="K42" s="99"/>
    </row>
    <row r="43" spans="1:13" s="2" customFormat="1" ht="25.5" customHeight="1">
      <c r="A43" s="8" t="s">
        <v>39</v>
      </c>
      <c r="B43" s="26"/>
      <c r="C43" s="26"/>
      <c r="D43" s="27"/>
      <c r="E43" s="28">
        <f>D37</f>
        <v>0</v>
      </c>
      <c r="F43" s="29"/>
      <c r="G43" s="29"/>
      <c r="H43" s="29"/>
      <c r="I43" s="29"/>
      <c r="J43" s="30"/>
      <c r="K43" s="36"/>
    </row>
    <row r="44" spans="1:13" s="2" customFormat="1" ht="36">
      <c r="A44" s="31" t="s">
        <v>163</v>
      </c>
      <c r="B44" s="95">
        <v>0.55000000000000004</v>
      </c>
      <c r="C44" s="9"/>
      <c r="D44" s="11">
        <f>D43*$B$44</f>
        <v>0</v>
      </c>
      <c r="E44" s="19">
        <f>E43*B44</f>
        <v>0</v>
      </c>
      <c r="F44" s="3"/>
      <c r="G44" s="4"/>
      <c r="H44" s="3"/>
      <c r="I44" s="3"/>
      <c r="J44" s="30"/>
      <c r="K44" s="36"/>
    </row>
    <row r="45" spans="1:13" ht="36">
      <c r="A45" s="32" t="s">
        <v>165</v>
      </c>
      <c r="B45" s="5"/>
      <c r="C45" s="5"/>
      <c r="D45" s="12">
        <f>D43+D44</f>
        <v>0</v>
      </c>
      <c r="E45" s="20">
        <f>E43+E44</f>
        <v>0</v>
      </c>
      <c r="F45" s="5"/>
      <c r="G45" s="6"/>
      <c r="H45" s="5"/>
      <c r="I45" s="5"/>
      <c r="J45" s="5"/>
      <c r="K45" s="38"/>
      <c r="L45" s="18"/>
      <c r="M45" s="18"/>
    </row>
    <row r="46" spans="1:13" ht="18">
      <c r="A46" s="33" t="s">
        <v>166</v>
      </c>
      <c r="B46" s="96">
        <v>0.21</v>
      </c>
      <c r="C46" s="10"/>
      <c r="D46" s="13">
        <f>D45*$B$46</f>
        <v>0</v>
      </c>
      <c r="E46" s="21">
        <f>E45*B46</f>
        <v>0</v>
      </c>
      <c r="F46" s="5"/>
      <c r="G46" s="6"/>
      <c r="H46" s="5"/>
      <c r="I46" s="5"/>
      <c r="J46" s="5"/>
      <c r="K46" s="38"/>
      <c r="L46" s="18"/>
      <c r="M46" s="18"/>
    </row>
    <row r="47" spans="1:13" s="2" customFormat="1" ht="39" customHeight="1" thickBot="1">
      <c r="A47" s="228" t="s">
        <v>168</v>
      </c>
      <c r="B47" s="229"/>
      <c r="C47" s="7"/>
      <c r="D47" s="35">
        <f>D45+D46</f>
        <v>0</v>
      </c>
      <c r="E47" s="22">
        <f>SUM(E45:E46)</f>
        <v>0</v>
      </c>
      <c r="F47" s="3"/>
      <c r="G47" s="4"/>
      <c r="H47" s="3"/>
      <c r="I47" s="3"/>
      <c r="J47" s="3"/>
      <c r="K47" s="36"/>
    </row>
    <row r="48" spans="1:13" ht="18">
      <c r="A48" s="38"/>
      <c r="B48" s="64"/>
      <c r="C48" s="38"/>
      <c r="D48" s="38"/>
      <c r="E48" s="38"/>
      <c r="F48" s="38"/>
      <c r="G48" s="38"/>
      <c r="H48" s="38"/>
      <c r="I48" s="38"/>
      <c r="J48" s="38"/>
      <c r="K48" s="38"/>
      <c r="L48" s="18"/>
      <c r="M48" s="18"/>
    </row>
    <row r="49" spans="1:13" ht="19.5" customHeight="1" thickBot="1">
      <c r="A49" s="36" t="s">
        <v>169</v>
      </c>
      <c r="B49" s="65"/>
      <c r="C49" s="38"/>
      <c r="D49" s="38"/>
      <c r="E49" s="38"/>
      <c r="F49" s="38"/>
      <c r="G49" s="38"/>
      <c r="H49" s="38"/>
      <c r="I49" s="38"/>
      <c r="J49" s="38"/>
      <c r="K49" s="38"/>
      <c r="L49" s="18"/>
      <c r="M49" s="18"/>
    </row>
    <row r="50" spans="1:13" s="14" customFormat="1" ht="36">
      <c r="A50" s="87" t="s">
        <v>170</v>
      </c>
      <c r="B50" s="37"/>
      <c r="C50" s="37"/>
      <c r="D50" s="37"/>
      <c r="E50" s="97"/>
      <c r="F50" s="38"/>
      <c r="G50" s="38"/>
      <c r="H50" s="38"/>
      <c r="I50" s="38"/>
      <c r="J50" s="38"/>
      <c r="K50" s="38"/>
      <c r="L50" s="38"/>
      <c r="M50" s="38"/>
    </row>
    <row r="51" spans="1:13" s="14" customFormat="1" ht="18">
      <c r="A51" s="39" t="s">
        <v>167</v>
      </c>
      <c r="B51" s="96">
        <v>0.21</v>
      </c>
      <c r="C51" s="10"/>
      <c r="D51" s="10"/>
      <c r="E51" s="21">
        <f>(E50*B51)/(1+B51)</f>
        <v>0</v>
      </c>
      <c r="F51" s="38"/>
      <c r="G51" s="38"/>
      <c r="H51" s="38"/>
      <c r="I51" s="38"/>
      <c r="J51" s="38"/>
      <c r="K51" s="38"/>
      <c r="L51" s="38"/>
      <c r="M51" s="38"/>
    </row>
    <row r="52" spans="1:13" s="14" customFormat="1" ht="18">
      <c r="A52" s="88" t="s">
        <v>171</v>
      </c>
      <c r="B52" s="5"/>
      <c r="C52" s="5"/>
      <c r="D52" s="5"/>
      <c r="E52" s="20">
        <f>E50-E51</f>
        <v>0</v>
      </c>
      <c r="F52" s="38"/>
      <c r="G52" s="38"/>
      <c r="H52" s="38"/>
      <c r="I52" s="38"/>
      <c r="J52" s="38"/>
      <c r="K52" s="38"/>
      <c r="L52" s="38"/>
      <c r="M52" s="38"/>
    </row>
    <row r="53" spans="1:13" s="14" customFormat="1" ht="18">
      <c r="A53" s="39" t="s">
        <v>172</v>
      </c>
      <c r="B53" s="10"/>
      <c r="C53" s="10"/>
      <c r="D53" s="10"/>
      <c r="E53" s="21">
        <f>D37</f>
        <v>0</v>
      </c>
      <c r="F53" s="38"/>
      <c r="G53" s="38"/>
      <c r="H53" s="38"/>
      <c r="I53" s="38"/>
      <c r="J53" s="38"/>
      <c r="K53" s="38"/>
      <c r="L53" s="38"/>
      <c r="M53" s="38"/>
    </row>
    <row r="54" spans="1:13" s="14" customFormat="1" ht="18">
      <c r="A54" s="89" t="s">
        <v>173</v>
      </c>
      <c r="B54" s="5"/>
      <c r="C54" s="5"/>
      <c r="D54" s="5"/>
      <c r="E54" s="20">
        <f>E52-E53</f>
        <v>0</v>
      </c>
      <c r="F54" s="38"/>
      <c r="G54" s="38"/>
      <c r="H54" s="38"/>
      <c r="I54" s="38"/>
      <c r="J54" s="38"/>
      <c r="K54" s="38"/>
      <c r="L54" s="38"/>
      <c r="M54" s="38"/>
    </row>
    <row r="55" spans="1:13" s="14" customFormat="1" ht="18.75" thickBot="1">
      <c r="A55" s="90" t="s">
        <v>227</v>
      </c>
      <c r="B55" s="40"/>
      <c r="C55" s="40"/>
      <c r="D55" s="40"/>
      <c r="E55" s="66" t="e">
        <f>E54/E52</f>
        <v>#DIV/0!</v>
      </c>
      <c r="F55" s="38"/>
      <c r="G55" s="38"/>
      <c r="H55" s="38"/>
      <c r="I55" s="38"/>
      <c r="J55" s="38"/>
      <c r="K55" s="38"/>
      <c r="L55" s="38"/>
      <c r="M55" s="38"/>
    </row>
    <row r="56" spans="1:13" ht="18">
      <c r="A56" s="67"/>
      <c r="B56" s="67"/>
      <c r="C56" s="67"/>
      <c r="D56" s="67"/>
      <c r="E56" s="67"/>
      <c r="F56" s="80"/>
      <c r="G56" s="80"/>
      <c r="H56" s="80"/>
      <c r="I56" s="80"/>
      <c r="J56" s="80"/>
      <c r="K56" s="80"/>
      <c r="L56" s="25"/>
      <c r="M56" s="18"/>
    </row>
    <row r="57" spans="1:13" ht="18">
      <c r="A57" s="38"/>
      <c r="B57" s="38"/>
      <c r="C57" s="38"/>
      <c r="D57" s="38"/>
      <c r="E57" s="38"/>
      <c r="F57" s="38"/>
      <c r="G57" s="38"/>
      <c r="H57" s="38"/>
      <c r="I57" s="38"/>
      <c r="J57" s="38"/>
      <c r="K57" s="38"/>
      <c r="L57" s="18"/>
      <c r="M57" s="18"/>
    </row>
    <row r="58" spans="1:13" ht="18.75" thickBot="1">
      <c r="A58" s="230" t="s">
        <v>174</v>
      </c>
      <c r="B58" s="230"/>
      <c r="C58" s="230"/>
      <c r="D58" s="230"/>
      <c r="E58" s="230"/>
      <c r="F58" s="79"/>
      <c r="G58" s="79"/>
      <c r="H58" s="79"/>
      <c r="I58" s="79"/>
      <c r="J58" s="79"/>
      <c r="K58" s="79"/>
      <c r="L58" s="81"/>
      <c r="M58" s="18"/>
    </row>
    <row r="59" spans="1:13" ht="18">
      <c r="A59" s="8" t="s">
        <v>39</v>
      </c>
      <c r="B59" s="26"/>
      <c r="C59" s="26"/>
      <c r="D59" s="27"/>
      <c r="E59" s="28" t="e">
        <f>L37</f>
        <v>#DIV/0!</v>
      </c>
      <c r="F59" s="38" t="s">
        <v>176</v>
      </c>
      <c r="G59" s="38"/>
      <c r="H59" s="38"/>
      <c r="I59" s="38"/>
      <c r="J59" s="38"/>
      <c r="K59" s="38"/>
      <c r="L59" s="18"/>
      <c r="M59" s="18"/>
    </row>
    <row r="60" spans="1:13" ht="36">
      <c r="A60" s="31" t="s">
        <v>163</v>
      </c>
      <c r="B60" s="95">
        <v>0.55000000000000004</v>
      </c>
      <c r="C60" s="9"/>
      <c r="D60" s="11">
        <f>D59*$B$44</f>
        <v>0</v>
      </c>
      <c r="E60" s="19" t="e">
        <f>E59*B60</f>
        <v>#DIV/0!</v>
      </c>
      <c r="F60" s="38"/>
      <c r="G60" s="38"/>
      <c r="H60" s="38"/>
      <c r="I60" s="38"/>
      <c r="J60" s="38"/>
      <c r="K60" s="38"/>
      <c r="L60" s="18"/>
      <c r="M60" s="18"/>
    </row>
    <row r="61" spans="1:13" ht="36">
      <c r="A61" s="32" t="s">
        <v>165</v>
      </c>
      <c r="B61" s="5"/>
      <c r="C61" s="5"/>
      <c r="D61" s="12">
        <f>D59+D60</f>
        <v>0</v>
      </c>
      <c r="E61" s="20" t="e">
        <f>E59+E60</f>
        <v>#DIV/0!</v>
      </c>
      <c r="F61" s="38"/>
      <c r="G61" s="38"/>
      <c r="H61" s="38"/>
      <c r="I61" s="38"/>
      <c r="J61" s="38"/>
      <c r="K61" s="38"/>
      <c r="L61" s="18"/>
      <c r="M61" s="18"/>
    </row>
    <row r="62" spans="1:13" ht="18">
      <c r="A62" s="33" t="s">
        <v>166</v>
      </c>
      <c r="B62" s="96">
        <v>0.21</v>
      </c>
      <c r="C62" s="10"/>
      <c r="D62" s="13">
        <f>D61*$B$46</f>
        <v>0</v>
      </c>
      <c r="E62" s="21" t="e">
        <f>E61*B62</f>
        <v>#DIV/0!</v>
      </c>
      <c r="F62" s="38"/>
      <c r="G62" s="38"/>
      <c r="H62" s="38"/>
      <c r="I62" s="38"/>
      <c r="J62" s="38"/>
      <c r="K62" s="38"/>
      <c r="L62" s="18"/>
      <c r="M62" s="18"/>
    </row>
    <row r="63" spans="1:13" ht="54.75" thickBot="1">
      <c r="A63" s="34" t="s">
        <v>178</v>
      </c>
      <c r="B63" s="7"/>
      <c r="C63" s="7"/>
      <c r="D63" s="35">
        <f>D61+D62</f>
        <v>0</v>
      </c>
      <c r="E63" s="22" t="e">
        <f>SUM(E61:E62)</f>
        <v>#DIV/0!</v>
      </c>
      <c r="F63" s="38" t="s">
        <v>176</v>
      </c>
      <c r="G63" s="38"/>
      <c r="H63" s="38"/>
      <c r="I63" s="38"/>
      <c r="J63" s="38"/>
      <c r="K63" s="38"/>
      <c r="L63" s="18"/>
      <c r="M63" s="18"/>
    </row>
    <row r="64" spans="1:13" ht="18">
      <c r="A64" s="38"/>
      <c r="B64" s="38"/>
      <c r="C64" s="38"/>
      <c r="D64" s="38"/>
      <c r="E64" s="38"/>
      <c r="F64" s="38"/>
      <c r="G64" s="38"/>
      <c r="H64" s="38"/>
      <c r="I64" s="38"/>
      <c r="J64" s="38"/>
      <c r="K64" s="38"/>
      <c r="L64" s="18"/>
      <c r="M64" s="18"/>
    </row>
    <row r="65" spans="1:13" ht="36.75" thickBot="1">
      <c r="A65" s="91" t="s">
        <v>169</v>
      </c>
      <c r="B65" s="65"/>
      <c r="C65" s="38"/>
      <c r="D65" s="38"/>
      <c r="E65" s="38"/>
      <c r="F65" s="38"/>
      <c r="G65" s="38"/>
      <c r="H65" s="38"/>
      <c r="I65" s="38"/>
      <c r="J65" s="38"/>
      <c r="K65" s="38"/>
      <c r="L65" s="18"/>
      <c r="M65" s="18"/>
    </row>
    <row r="66" spans="1:13" ht="36">
      <c r="A66" s="87" t="s">
        <v>170</v>
      </c>
      <c r="B66" s="37"/>
      <c r="C66" s="37"/>
      <c r="D66" s="37"/>
      <c r="E66" s="97"/>
      <c r="F66" s="38" t="s">
        <v>176</v>
      </c>
      <c r="G66" s="38"/>
      <c r="H66" s="79"/>
      <c r="I66" s="38"/>
      <c r="J66" s="38"/>
      <c r="K66" s="38"/>
      <c r="L66" s="18"/>
      <c r="M66" s="18"/>
    </row>
    <row r="67" spans="1:13" ht="18">
      <c r="A67" s="39" t="s">
        <v>167</v>
      </c>
      <c r="B67" s="96">
        <v>0.21</v>
      </c>
      <c r="C67" s="10"/>
      <c r="D67" s="10"/>
      <c r="E67" s="21">
        <f>(E66*B67)/(1+B67)</f>
        <v>0</v>
      </c>
      <c r="F67" s="38"/>
      <c r="G67" s="38"/>
      <c r="H67" s="38"/>
      <c r="I67" s="38"/>
      <c r="J67" s="38"/>
      <c r="K67" s="38"/>
      <c r="L67" s="18"/>
      <c r="M67" s="18"/>
    </row>
    <row r="68" spans="1:13" ht="18">
      <c r="A68" s="88" t="s">
        <v>171</v>
      </c>
      <c r="B68" s="5"/>
      <c r="C68" s="5"/>
      <c r="D68" s="5"/>
      <c r="E68" s="20">
        <f>E66-E67</f>
        <v>0</v>
      </c>
      <c r="F68" s="38"/>
      <c r="G68" s="38"/>
      <c r="H68" s="38"/>
      <c r="I68" s="38"/>
      <c r="J68" s="38"/>
      <c r="K68" s="38"/>
      <c r="L68" s="18"/>
      <c r="M68" s="18"/>
    </row>
    <row r="69" spans="1:13" ht="18">
      <c r="A69" s="39" t="s">
        <v>172</v>
      </c>
      <c r="B69" s="10"/>
      <c r="C69" s="10"/>
      <c r="D69" s="10"/>
      <c r="E69" s="21" t="e">
        <f>L37</f>
        <v>#DIV/0!</v>
      </c>
      <c r="F69" s="38"/>
      <c r="G69" s="38"/>
      <c r="H69" s="38"/>
      <c r="I69" s="38"/>
      <c r="J69" s="38"/>
      <c r="K69" s="38"/>
      <c r="L69" s="18"/>
      <c r="M69" s="18"/>
    </row>
    <row r="70" spans="1:13" ht="18">
      <c r="A70" s="89" t="s">
        <v>173</v>
      </c>
      <c r="B70" s="5"/>
      <c r="C70" s="5"/>
      <c r="D70" s="5"/>
      <c r="E70" s="20" t="e">
        <f>E68-E69</f>
        <v>#DIV/0!</v>
      </c>
      <c r="F70" s="38"/>
      <c r="G70" s="38"/>
      <c r="H70" s="38"/>
      <c r="I70" s="38"/>
      <c r="J70" s="38"/>
      <c r="K70" s="38"/>
      <c r="L70" s="18"/>
      <c r="M70" s="18"/>
    </row>
    <row r="71" spans="1:13" ht="18.75" thickBot="1">
      <c r="A71" s="90" t="s">
        <v>227</v>
      </c>
      <c r="B71" s="40"/>
      <c r="C71" s="40"/>
      <c r="D71" s="40"/>
      <c r="E71" s="66" t="e">
        <f>E70/E68</f>
        <v>#DIV/0!</v>
      </c>
      <c r="F71" s="38"/>
      <c r="G71" s="38"/>
      <c r="H71" s="38"/>
      <c r="I71" s="38"/>
      <c r="J71" s="38"/>
      <c r="K71" s="38"/>
      <c r="L71" s="18"/>
      <c r="M71" s="18"/>
    </row>
    <row r="72" spans="1:13" ht="18">
      <c r="A72" s="38"/>
      <c r="B72" s="38"/>
      <c r="C72" s="38"/>
      <c r="D72" s="38"/>
      <c r="E72" s="38"/>
      <c r="F72" s="38"/>
      <c r="G72" s="38"/>
      <c r="H72" s="38"/>
      <c r="I72" s="38"/>
      <c r="J72" s="38"/>
      <c r="K72" s="38"/>
      <c r="L72" s="18"/>
      <c r="M72" s="18"/>
    </row>
    <row r="73" spans="1:13">
      <c r="A73" s="18"/>
      <c r="B73" s="18"/>
      <c r="C73" s="18"/>
      <c r="D73" s="18"/>
      <c r="E73" s="18"/>
      <c r="F73" s="18"/>
      <c r="G73" s="18"/>
      <c r="H73" s="18"/>
      <c r="I73" s="18"/>
      <c r="J73" s="18"/>
      <c r="K73" s="18"/>
      <c r="L73" s="18"/>
      <c r="M73" s="18"/>
    </row>
    <row r="74" spans="1:13">
      <c r="A74" s="18"/>
      <c r="B74" s="18"/>
      <c r="C74" s="18"/>
      <c r="D74" s="18"/>
      <c r="E74" s="18"/>
      <c r="F74" s="18"/>
      <c r="G74" s="18"/>
      <c r="H74" s="18"/>
      <c r="I74" s="18"/>
      <c r="J74" s="18"/>
      <c r="K74" s="18"/>
      <c r="L74" s="18"/>
      <c r="M74" s="18"/>
    </row>
    <row r="75" spans="1:13">
      <c r="A75" s="18"/>
      <c r="B75" s="18"/>
      <c r="C75" s="18"/>
      <c r="D75" s="18"/>
      <c r="E75" s="18"/>
      <c r="F75" s="18"/>
      <c r="G75" s="18"/>
      <c r="H75" s="18"/>
      <c r="I75" s="18"/>
      <c r="J75" s="18"/>
      <c r="K75" s="18"/>
      <c r="L75" s="18"/>
      <c r="M75" s="18"/>
    </row>
    <row r="76" spans="1:13">
      <c r="A76" s="18"/>
      <c r="B76" s="18"/>
      <c r="C76" s="18"/>
      <c r="D76" s="18"/>
      <c r="E76" s="18"/>
      <c r="F76" s="18"/>
      <c r="G76" s="18"/>
      <c r="H76" s="18"/>
      <c r="I76" s="18"/>
      <c r="J76" s="18"/>
      <c r="K76" s="18"/>
      <c r="L76" s="18"/>
      <c r="M76" s="18"/>
    </row>
    <row r="77" spans="1:13">
      <c r="A77" s="18"/>
      <c r="B77" s="18"/>
      <c r="C77" s="18"/>
      <c r="D77" s="18"/>
      <c r="E77" s="18"/>
      <c r="F77" s="18"/>
      <c r="G77" s="18"/>
      <c r="H77" s="18"/>
      <c r="I77" s="18"/>
      <c r="J77" s="18"/>
      <c r="K77" s="18"/>
      <c r="L77" s="18"/>
      <c r="M77" s="18"/>
    </row>
    <row r="78" spans="1:13">
      <c r="A78" s="18"/>
      <c r="B78" s="18"/>
      <c r="C78" s="18"/>
      <c r="D78" s="18"/>
      <c r="E78" s="18"/>
      <c r="F78" s="18"/>
      <c r="G78" s="18"/>
      <c r="H78" s="18"/>
      <c r="I78" s="18"/>
      <c r="J78" s="18"/>
      <c r="K78" s="18"/>
      <c r="L78" s="18"/>
      <c r="M78" s="18"/>
    </row>
  </sheetData>
  <mergeCells count="10">
    <mergeCell ref="A47:B47"/>
    <mergeCell ref="A41:E42"/>
    <mergeCell ref="A58:E58"/>
    <mergeCell ref="A1:K1"/>
    <mergeCell ref="B2:J2"/>
    <mergeCell ref="B3:D3"/>
    <mergeCell ref="E3:G3"/>
    <mergeCell ref="H3:J3"/>
    <mergeCell ref="A38:K38"/>
    <mergeCell ref="A40:K40"/>
  </mergeCells>
  <conditionalFormatting sqref="H41:I41 H39:I39">
    <cfRule type="cellIs" dxfId="11" priority="2" stopIfTrue="1" operator="lessThan">
      <formula>0</formula>
    </cfRule>
  </conditionalFormatting>
  <conditionalFormatting sqref="H5:J37">
    <cfRule type="cellIs" dxfId="10" priority="1" stopIfTrue="1" operator="greaterThan">
      <formula>0</formula>
    </cfRule>
  </conditionalFormatting>
  <printOptions gridLinesSet="0"/>
  <pageMargins left="0.74803149606299213" right="0.74803149606299213" top="0.98425196850393704" bottom="0.98425196850393704" header="0.51181102362204722" footer="0.51181102362204722"/>
  <pageSetup paperSize="9" scale="84" orientation="landscape" r:id="rId1"/>
  <headerFooter alignWithMargins="0">
    <oddHeader>&amp;A</oddHeader>
    <oddFooter>Side &amp;P</oddFooter>
  </headerFooter>
  <rowBreaks count="1" manualBreakCount="1">
    <brk id="38" max="16383" man="1"/>
  </rowBreaks>
</worksheet>
</file>

<file path=xl/worksheets/sheet12.xml><?xml version="1.0" encoding="utf-8"?>
<worksheet xmlns="http://schemas.openxmlformats.org/spreadsheetml/2006/main" xmlns:r="http://schemas.openxmlformats.org/officeDocument/2006/relationships">
  <sheetPr>
    <pageSetUpPr fitToPage="1"/>
  </sheetPr>
  <dimension ref="A1:M78"/>
  <sheetViews>
    <sheetView showGridLines="0" showZeros="0" topLeftCell="A19" zoomScaleNormal="100" workbookViewId="0">
      <selection activeCell="A27" sqref="A27"/>
    </sheetView>
  </sheetViews>
  <sheetFormatPr defaultColWidth="9.140625" defaultRowHeight="12.75"/>
  <cols>
    <col min="1" max="1" width="31.140625" customWidth="1"/>
    <col min="2" max="2" width="11.7109375" customWidth="1"/>
    <col min="3" max="3" width="10.85546875" customWidth="1"/>
    <col min="4" max="4" width="13.7109375" customWidth="1"/>
    <col min="5" max="5" width="12.7109375" customWidth="1"/>
    <col min="6" max="6" width="11.140625" customWidth="1"/>
    <col min="7" max="7" width="12.28515625" customWidth="1"/>
    <col min="8" max="8" width="10.5703125" customWidth="1"/>
    <col min="9" max="9" width="9.7109375" customWidth="1"/>
    <col min="10" max="10" width="12.5703125" customWidth="1"/>
    <col min="11" max="11" width="25.85546875" customWidth="1"/>
    <col min="12" max="12" width="24.140625" customWidth="1"/>
  </cols>
  <sheetData>
    <row r="1" spans="1:13" s="68" customFormat="1" ht="30" customHeight="1">
      <c r="A1" s="231" t="s">
        <v>197</v>
      </c>
      <c r="B1" s="232"/>
      <c r="C1" s="232"/>
      <c r="D1" s="232"/>
      <c r="E1" s="232"/>
      <c r="F1" s="232"/>
      <c r="G1" s="232"/>
      <c r="H1" s="232"/>
      <c r="I1" s="232"/>
      <c r="J1" s="232"/>
      <c r="K1" s="232"/>
      <c r="L1" s="70"/>
    </row>
    <row r="2" spans="1:13" ht="18">
      <c r="A2" s="41" t="s">
        <v>134</v>
      </c>
      <c r="B2" s="233"/>
      <c r="C2" s="233"/>
      <c r="D2" s="233"/>
      <c r="E2" s="233"/>
      <c r="F2" s="233"/>
      <c r="G2" s="233"/>
      <c r="H2" s="233"/>
      <c r="I2" s="233"/>
      <c r="J2" s="233"/>
      <c r="K2" s="42"/>
      <c r="L2" s="71" t="s">
        <v>144</v>
      </c>
      <c r="M2" s="18"/>
    </row>
    <row r="3" spans="1:13" s="1" customFormat="1" ht="19.5" customHeight="1">
      <c r="A3" s="98"/>
      <c r="B3" s="234" t="s">
        <v>230</v>
      </c>
      <c r="C3" s="234"/>
      <c r="D3" s="234"/>
      <c r="E3" s="234" t="s">
        <v>231</v>
      </c>
      <c r="F3" s="234"/>
      <c r="G3" s="234"/>
      <c r="H3" s="234" t="s">
        <v>139</v>
      </c>
      <c r="I3" s="234"/>
      <c r="J3" s="234"/>
      <c r="K3" s="41"/>
      <c r="L3" s="93"/>
      <c r="M3" s="2"/>
    </row>
    <row r="4" spans="1:13" ht="81">
      <c r="A4" s="41" t="s">
        <v>137</v>
      </c>
      <c r="B4" s="43" t="s">
        <v>140</v>
      </c>
      <c r="C4" s="43" t="s">
        <v>141</v>
      </c>
      <c r="D4" s="43" t="s">
        <v>142</v>
      </c>
      <c r="E4" s="43" t="s">
        <v>140</v>
      </c>
      <c r="F4" s="43" t="s">
        <v>141</v>
      </c>
      <c r="G4" s="43" t="s">
        <v>142</v>
      </c>
      <c r="H4" s="43" t="s">
        <v>140</v>
      </c>
      <c r="I4" s="43" t="s">
        <v>141</v>
      </c>
      <c r="J4" s="43" t="s">
        <v>142</v>
      </c>
      <c r="K4" s="86" t="s">
        <v>228</v>
      </c>
      <c r="L4" s="18"/>
      <c r="M4" s="18"/>
    </row>
    <row r="5" spans="1:13" ht="18">
      <c r="A5" s="44" t="s">
        <v>179</v>
      </c>
      <c r="B5" s="93"/>
      <c r="C5" s="93"/>
      <c r="D5" s="45">
        <f>B5*C5</f>
        <v>0</v>
      </c>
      <c r="E5" s="93"/>
      <c r="F5" s="93"/>
      <c r="G5" s="45">
        <f>E5*F5</f>
        <v>0</v>
      </c>
      <c r="H5" s="46">
        <f t="shared" ref="H5:J14" si="0">E5-B5</f>
        <v>0</v>
      </c>
      <c r="I5" s="46">
        <f t="shared" si="0"/>
        <v>0</v>
      </c>
      <c r="J5" s="47">
        <f t="shared" si="0"/>
        <v>0</v>
      </c>
      <c r="K5" s="42"/>
      <c r="L5" s="18"/>
      <c r="M5" s="18"/>
    </row>
    <row r="6" spans="1:13" ht="18">
      <c r="A6" s="44" t="s">
        <v>180</v>
      </c>
      <c r="B6" s="93"/>
      <c r="C6" s="93"/>
      <c r="D6" s="45">
        <f t="shared" ref="D6:D14" si="1">B6*C6</f>
        <v>0</v>
      </c>
      <c r="E6" s="93"/>
      <c r="F6" s="93"/>
      <c r="G6" s="45">
        <f t="shared" ref="G6:G14" si="2">E6*F6</f>
        <v>0</v>
      </c>
      <c r="H6" s="46">
        <f t="shared" si="0"/>
        <v>0</v>
      </c>
      <c r="I6" s="46">
        <f t="shared" si="0"/>
        <v>0</v>
      </c>
      <c r="J6" s="47">
        <f t="shared" si="0"/>
        <v>0</v>
      </c>
      <c r="K6" s="42"/>
      <c r="L6" s="18"/>
      <c r="M6" s="18"/>
    </row>
    <row r="7" spans="1:13" ht="18">
      <c r="A7" s="44" t="s">
        <v>181</v>
      </c>
      <c r="B7" s="93"/>
      <c r="C7" s="93"/>
      <c r="D7" s="45">
        <f t="shared" si="1"/>
        <v>0</v>
      </c>
      <c r="E7" s="93"/>
      <c r="F7" s="93"/>
      <c r="G7" s="45">
        <f t="shared" si="2"/>
        <v>0</v>
      </c>
      <c r="H7" s="46">
        <f t="shared" si="0"/>
        <v>0</v>
      </c>
      <c r="I7" s="46">
        <f t="shared" si="0"/>
        <v>0</v>
      </c>
      <c r="J7" s="47">
        <f t="shared" si="0"/>
        <v>0</v>
      </c>
      <c r="K7" s="42"/>
      <c r="L7" s="18"/>
      <c r="M7" s="18"/>
    </row>
    <row r="8" spans="1:13" ht="18">
      <c r="A8" s="38"/>
      <c r="B8" s="93"/>
      <c r="C8" s="93"/>
      <c r="D8" s="45">
        <f t="shared" si="1"/>
        <v>0</v>
      </c>
      <c r="E8" s="93"/>
      <c r="F8" s="93"/>
      <c r="G8" s="45">
        <f t="shared" si="2"/>
        <v>0</v>
      </c>
      <c r="H8" s="46">
        <f t="shared" si="0"/>
        <v>0</v>
      </c>
      <c r="I8" s="46">
        <f t="shared" si="0"/>
        <v>0</v>
      </c>
      <c r="J8" s="47">
        <f t="shared" si="0"/>
        <v>0</v>
      </c>
      <c r="K8" s="42"/>
      <c r="L8" s="18"/>
      <c r="M8" s="18"/>
    </row>
    <row r="9" spans="1:13" ht="18">
      <c r="A9" s="44"/>
      <c r="B9" s="93"/>
      <c r="C9" s="93"/>
      <c r="D9" s="45">
        <f t="shared" si="1"/>
        <v>0</v>
      </c>
      <c r="E9" s="93"/>
      <c r="F9" s="93"/>
      <c r="G9" s="45">
        <f t="shared" si="2"/>
        <v>0</v>
      </c>
      <c r="H9" s="46">
        <f t="shared" si="0"/>
        <v>0</v>
      </c>
      <c r="I9" s="46">
        <f t="shared" si="0"/>
        <v>0</v>
      </c>
      <c r="J9" s="47">
        <f t="shared" si="0"/>
        <v>0</v>
      </c>
      <c r="K9" s="42"/>
      <c r="L9" s="18"/>
      <c r="M9" s="18"/>
    </row>
    <row r="10" spans="1:13" ht="18">
      <c r="A10" s="44"/>
      <c r="B10" s="93"/>
      <c r="C10" s="93"/>
      <c r="D10" s="45">
        <f t="shared" si="1"/>
        <v>0</v>
      </c>
      <c r="E10" s="93"/>
      <c r="F10" s="93"/>
      <c r="G10" s="45">
        <f t="shared" si="2"/>
        <v>0</v>
      </c>
      <c r="H10" s="46">
        <f t="shared" si="0"/>
        <v>0</v>
      </c>
      <c r="I10" s="46">
        <f t="shared" si="0"/>
        <v>0</v>
      </c>
      <c r="J10" s="47">
        <f t="shared" si="0"/>
        <v>0</v>
      </c>
      <c r="K10" s="42"/>
      <c r="L10" s="18"/>
      <c r="M10" s="18"/>
    </row>
    <row r="11" spans="1:13" ht="18">
      <c r="A11" s="44"/>
      <c r="B11" s="93"/>
      <c r="C11" s="93"/>
      <c r="D11" s="45">
        <f t="shared" si="1"/>
        <v>0</v>
      </c>
      <c r="E11" s="93"/>
      <c r="F11" s="93"/>
      <c r="G11" s="45">
        <f t="shared" si="2"/>
        <v>0</v>
      </c>
      <c r="H11" s="46">
        <f t="shared" si="0"/>
        <v>0</v>
      </c>
      <c r="I11" s="46">
        <f t="shared" si="0"/>
        <v>0</v>
      </c>
      <c r="J11" s="47">
        <f t="shared" si="0"/>
        <v>0</v>
      </c>
      <c r="K11" s="42"/>
      <c r="L11" s="18"/>
      <c r="M11" s="18"/>
    </row>
    <row r="12" spans="1:13" ht="18">
      <c r="A12" s="44"/>
      <c r="B12" s="93"/>
      <c r="C12" s="93"/>
      <c r="D12" s="45">
        <f t="shared" si="1"/>
        <v>0</v>
      </c>
      <c r="E12" s="93"/>
      <c r="F12" s="93"/>
      <c r="G12" s="45">
        <f t="shared" si="2"/>
        <v>0</v>
      </c>
      <c r="H12" s="46">
        <f t="shared" si="0"/>
        <v>0</v>
      </c>
      <c r="I12" s="46">
        <f t="shared" si="0"/>
        <v>0</v>
      </c>
      <c r="J12" s="47">
        <f t="shared" si="0"/>
        <v>0</v>
      </c>
      <c r="K12" s="42"/>
      <c r="L12" s="18"/>
      <c r="M12" s="18"/>
    </row>
    <row r="13" spans="1:13" ht="18">
      <c r="A13" s="44"/>
      <c r="B13" s="93"/>
      <c r="C13" s="93"/>
      <c r="D13" s="45">
        <f t="shared" si="1"/>
        <v>0</v>
      </c>
      <c r="E13" s="93"/>
      <c r="F13" s="93"/>
      <c r="G13" s="45">
        <f t="shared" si="2"/>
        <v>0</v>
      </c>
      <c r="H13" s="46">
        <f t="shared" si="0"/>
        <v>0</v>
      </c>
      <c r="I13" s="46">
        <f t="shared" si="0"/>
        <v>0</v>
      </c>
      <c r="J13" s="47">
        <f t="shared" si="0"/>
        <v>0</v>
      </c>
      <c r="K13" s="42"/>
      <c r="L13" s="18"/>
      <c r="M13" s="18"/>
    </row>
    <row r="14" spans="1:13" ht="18">
      <c r="A14" s="44"/>
      <c r="B14" s="93"/>
      <c r="C14" s="93"/>
      <c r="D14" s="45">
        <f t="shared" si="1"/>
        <v>0</v>
      </c>
      <c r="E14" s="93"/>
      <c r="F14" s="93"/>
      <c r="G14" s="45">
        <f t="shared" si="2"/>
        <v>0</v>
      </c>
      <c r="H14" s="46">
        <f t="shared" si="0"/>
        <v>0</v>
      </c>
      <c r="I14" s="46">
        <f t="shared" si="0"/>
        <v>0</v>
      </c>
      <c r="J14" s="47">
        <f t="shared" si="0"/>
        <v>0</v>
      </c>
      <c r="K14" s="42"/>
      <c r="L14" s="18"/>
      <c r="M14" s="18"/>
    </row>
    <row r="15" spans="1:13" s="2" customFormat="1" ht="36.75" thickBot="1">
      <c r="A15" s="48" t="s">
        <v>148</v>
      </c>
      <c r="B15" s="49"/>
      <c r="C15" s="49"/>
      <c r="D15" s="49">
        <f>SUM(D5:D14)</f>
        <v>0</v>
      </c>
      <c r="E15" s="49"/>
      <c r="F15" s="49"/>
      <c r="G15" s="49">
        <f>SUM(G5:G14)</f>
        <v>0</v>
      </c>
      <c r="H15" s="50"/>
      <c r="I15" s="50"/>
      <c r="J15" s="50">
        <f>G15-D15</f>
        <v>0</v>
      </c>
      <c r="K15" s="51"/>
    </row>
    <row r="16" spans="1:13" ht="18">
      <c r="A16" s="52" t="s">
        <v>149</v>
      </c>
      <c r="B16" s="93"/>
      <c r="C16" s="93"/>
      <c r="D16" s="53">
        <f t="shared" ref="D16:D25" si="3">B16*C16</f>
        <v>0</v>
      </c>
      <c r="E16" s="93"/>
      <c r="F16" s="93"/>
      <c r="G16" s="53">
        <f t="shared" ref="G16:G25" si="4">E16*F16</f>
        <v>0</v>
      </c>
      <c r="H16" s="54">
        <f t="shared" ref="H16:J25" si="5">E16-B16</f>
        <v>0</v>
      </c>
      <c r="I16" s="54">
        <f t="shared" si="5"/>
        <v>0</v>
      </c>
      <c r="J16" s="54">
        <f>G16-D16</f>
        <v>0</v>
      </c>
      <c r="K16" s="55"/>
      <c r="L16" s="18"/>
      <c r="M16" s="18"/>
    </row>
    <row r="17" spans="1:13" ht="18">
      <c r="A17" s="44"/>
      <c r="B17" s="93"/>
      <c r="C17" s="93"/>
      <c r="D17" s="45">
        <f t="shared" si="3"/>
        <v>0</v>
      </c>
      <c r="E17" s="93"/>
      <c r="F17" s="93"/>
      <c r="G17" s="45">
        <f t="shared" si="4"/>
        <v>0</v>
      </c>
      <c r="H17" s="54">
        <f t="shared" si="5"/>
        <v>0</v>
      </c>
      <c r="I17" s="54">
        <f t="shared" si="5"/>
        <v>0</v>
      </c>
      <c r="J17" s="54">
        <f t="shared" si="5"/>
        <v>0</v>
      </c>
      <c r="K17" s="42"/>
      <c r="L17" s="18"/>
      <c r="M17" s="18"/>
    </row>
    <row r="18" spans="1:13" ht="18">
      <c r="A18" s="44"/>
      <c r="B18" s="93"/>
      <c r="C18" s="93"/>
      <c r="D18" s="45">
        <f t="shared" si="3"/>
        <v>0</v>
      </c>
      <c r="E18" s="93"/>
      <c r="F18" s="93"/>
      <c r="G18" s="45">
        <f t="shared" si="4"/>
        <v>0</v>
      </c>
      <c r="H18" s="54">
        <f t="shared" si="5"/>
        <v>0</v>
      </c>
      <c r="I18" s="54">
        <f t="shared" si="5"/>
        <v>0</v>
      </c>
      <c r="J18" s="54">
        <f t="shared" si="5"/>
        <v>0</v>
      </c>
      <c r="K18" s="42"/>
      <c r="L18" s="18"/>
      <c r="M18" s="18"/>
    </row>
    <row r="19" spans="1:13" ht="18">
      <c r="A19" s="44"/>
      <c r="B19" s="93"/>
      <c r="C19" s="93"/>
      <c r="D19" s="45">
        <f t="shared" si="3"/>
        <v>0</v>
      </c>
      <c r="E19" s="93"/>
      <c r="F19" s="93"/>
      <c r="G19" s="45">
        <f t="shared" si="4"/>
        <v>0</v>
      </c>
      <c r="H19" s="54">
        <f t="shared" si="5"/>
        <v>0</v>
      </c>
      <c r="I19" s="54">
        <f t="shared" si="5"/>
        <v>0</v>
      </c>
      <c r="J19" s="54">
        <f t="shared" si="5"/>
        <v>0</v>
      </c>
      <c r="K19" s="42"/>
      <c r="L19" s="18"/>
      <c r="M19" s="18"/>
    </row>
    <row r="20" spans="1:13" ht="18">
      <c r="A20" s="56"/>
      <c r="B20" s="93"/>
      <c r="C20" s="93"/>
      <c r="D20" s="45">
        <f t="shared" si="3"/>
        <v>0</v>
      </c>
      <c r="E20" s="93"/>
      <c r="F20" s="93"/>
      <c r="G20" s="45">
        <f t="shared" si="4"/>
        <v>0</v>
      </c>
      <c r="H20" s="54">
        <f t="shared" si="5"/>
        <v>0</v>
      </c>
      <c r="I20" s="54">
        <f t="shared" si="5"/>
        <v>0</v>
      </c>
      <c r="J20" s="54">
        <f t="shared" si="5"/>
        <v>0</v>
      </c>
      <c r="K20" s="42"/>
      <c r="L20" s="18"/>
      <c r="M20" s="18"/>
    </row>
    <row r="21" spans="1:13" ht="18">
      <c r="A21" s="44" t="s">
        <v>0</v>
      </c>
      <c r="B21" s="93"/>
      <c r="C21" s="93"/>
      <c r="D21" s="45">
        <f t="shared" si="3"/>
        <v>0</v>
      </c>
      <c r="E21" s="93"/>
      <c r="F21" s="93"/>
      <c r="G21" s="45">
        <f t="shared" si="4"/>
        <v>0</v>
      </c>
      <c r="H21" s="54">
        <f t="shared" si="5"/>
        <v>0</v>
      </c>
      <c r="I21" s="54">
        <f t="shared" si="5"/>
        <v>0</v>
      </c>
      <c r="J21" s="54">
        <f t="shared" si="5"/>
        <v>0</v>
      </c>
      <c r="K21" s="42"/>
      <c r="L21" s="18"/>
      <c r="M21" s="18"/>
    </row>
    <row r="22" spans="1:13" ht="18">
      <c r="A22" s="44"/>
      <c r="B22" s="93"/>
      <c r="C22" s="93"/>
      <c r="D22" s="45">
        <f t="shared" si="3"/>
        <v>0</v>
      </c>
      <c r="E22" s="93"/>
      <c r="F22" s="93"/>
      <c r="G22" s="45">
        <f t="shared" si="4"/>
        <v>0</v>
      </c>
      <c r="H22" s="54">
        <f t="shared" si="5"/>
        <v>0</v>
      </c>
      <c r="I22" s="54">
        <f t="shared" si="5"/>
        <v>0</v>
      </c>
      <c r="J22" s="54">
        <f t="shared" si="5"/>
        <v>0</v>
      </c>
      <c r="K22" s="42"/>
      <c r="L22" s="18"/>
      <c r="M22" s="18"/>
    </row>
    <row r="23" spans="1:13" ht="18">
      <c r="A23" s="44"/>
      <c r="B23" s="93"/>
      <c r="C23" s="93"/>
      <c r="D23" s="45">
        <f t="shared" si="3"/>
        <v>0</v>
      </c>
      <c r="E23" s="93"/>
      <c r="F23" s="93"/>
      <c r="G23" s="45">
        <f t="shared" si="4"/>
        <v>0</v>
      </c>
      <c r="H23" s="54">
        <f t="shared" si="5"/>
        <v>0</v>
      </c>
      <c r="I23" s="54">
        <f t="shared" si="5"/>
        <v>0</v>
      </c>
      <c r="J23" s="54">
        <f t="shared" si="5"/>
        <v>0</v>
      </c>
      <c r="K23" s="42"/>
      <c r="L23" s="18"/>
      <c r="M23" s="18"/>
    </row>
    <row r="24" spans="1:13" ht="18">
      <c r="A24" s="44"/>
      <c r="B24" s="93"/>
      <c r="C24" s="93"/>
      <c r="D24" s="45"/>
      <c r="E24" s="93"/>
      <c r="F24" s="93"/>
      <c r="G24" s="45"/>
      <c r="H24" s="54"/>
      <c r="I24" s="54"/>
      <c r="J24" s="54"/>
      <c r="K24" s="42"/>
      <c r="L24" s="18"/>
      <c r="M24" s="18"/>
    </row>
    <row r="25" spans="1:13" ht="36">
      <c r="A25" s="44" t="s">
        <v>105</v>
      </c>
      <c r="B25" s="93"/>
      <c r="C25" s="93"/>
      <c r="D25" s="45">
        <f t="shared" si="3"/>
        <v>0</v>
      </c>
      <c r="E25" s="93"/>
      <c r="F25" s="93"/>
      <c r="G25" s="45">
        <f t="shared" si="4"/>
        <v>0</v>
      </c>
      <c r="H25" s="54">
        <f t="shared" si="5"/>
        <v>0</v>
      </c>
      <c r="I25" s="54">
        <f t="shared" si="5"/>
        <v>0</v>
      </c>
      <c r="J25" s="54">
        <f t="shared" si="5"/>
        <v>0</v>
      </c>
      <c r="K25" s="42"/>
      <c r="L25" s="18"/>
      <c r="M25" s="18"/>
    </row>
    <row r="26" spans="1:13" ht="54.75" thickBot="1">
      <c r="A26" s="48" t="s">
        <v>182</v>
      </c>
      <c r="B26" s="49">
        <v>0</v>
      </c>
      <c r="C26" s="49">
        <v>0</v>
      </c>
      <c r="D26" s="49">
        <f>SUM(D16:D25)</f>
        <v>0</v>
      </c>
      <c r="E26" s="49">
        <v>0</v>
      </c>
      <c r="F26" s="49">
        <v>0</v>
      </c>
      <c r="G26" s="49">
        <f>SUM(G16:G25)</f>
        <v>0</v>
      </c>
      <c r="H26" s="50"/>
      <c r="I26" s="50"/>
      <c r="J26" s="50">
        <f>G26-D26</f>
        <v>0</v>
      </c>
      <c r="K26" s="57"/>
      <c r="L26" s="18"/>
      <c r="M26" s="18"/>
    </row>
    <row r="27" spans="1:13" ht="36">
      <c r="A27" s="52" t="s">
        <v>103</v>
      </c>
      <c r="B27" s="94"/>
      <c r="C27" s="94"/>
      <c r="D27" s="53">
        <f>B27*C27</f>
        <v>0</v>
      </c>
      <c r="E27" s="94"/>
      <c r="F27" s="94"/>
      <c r="G27" s="53">
        <f>E27*F27</f>
        <v>0</v>
      </c>
      <c r="H27" s="58">
        <f>E27-B27</f>
        <v>0</v>
      </c>
      <c r="I27" s="58">
        <f>F27 -C27</f>
        <v>0</v>
      </c>
      <c r="J27" s="58">
        <f>G27-D27</f>
        <v>0</v>
      </c>
      <c r="K27" s="55"/>
      <c r="L27" s="18"/>
      <c r="M27" s="18"/>
    </row>
    <row r="28" spans="1:13" ht="18">
      <c r="A28" s="44"/>
      <c r="B28" s="93"/>
      <c r="C28" s="93"/>
      <c r="D28" s="45">
        <f t="shared" ref="D28:D35" si="6">B28*C28</f>
        <v>0</v>
      </c>
      <c r="E28" s="93"/>
      <c r="F28" s="93"/>
      <c r="G28" s="45">
        <f t="shared" ref="G28:G35" si="7">E28*F28</f>
        <v>0</v>
      </c>
      <c r="H28" s="58">
        <f t="shared" ref="H28:H35" si="8">E28-B28</f>
        <v>0</v>
      </c>
      <c r="I28" s="58">
        <f t="shared" ref="I28:I35" si="9">F28 -C28</f>
        <v>0</v>
      </c>
      <c r="J28" s="58">
        <f t="shared" ref="J28:J35" si="10">G28-D28</f>
        <v>0</v>
      </c>
      <c r="K28" s="42"/>
      <c r="L28" s="18"/>
      <c r="M28" s="18"/>
    </row>
    <row r="29" spans="1:13" ht="18">
      <c r="A29" s="44"/>
      <c r="B29" s="93"/>
      <c r="C29" s="93"/>
      <c r="D29" s="45">
        <f t="shared" si="6"/>
        <v>0</v>
      </c>
      <c r="E29" s="93"/>
      <c r="F29" s="93"/>
      <c r="G29" s="45">
        <f t="shared" si="7"/>
        <v>0</v>
      </c>
      <c r="H29" s="58">
        <f t="shared" si="8"/>
        <v>0</v>
      </c>
      <c r="I29" s="58">
        <f t="shared" si="9"/>
        <v>0</v>
      </c>
      <c r="J29" s="58">
        <f t="shared" si="10"/>
        <v>0</v>
      </c>
      <c r="K29" s="42"/>
      <c r="L29" s="18"/>
      <c r="M29" s="18"/>
    </row>
    <row r="30" spans="1:13" ht="18">
      <c r="A30" s="44"/>
      <c r="B30" s="93"/>
      <c r="C30" s="93"/>
      <c r="D30" s="45">
        <f t="shared" si="6"/>
        <v>0</v>
      </c>
      <c r="E30" s="93"/>
      <c r="F30" s="93"/>
      <c r="G30" s="45">
        <f t="shared" si="7"/>
        <v>0</v>
      </c>
      <c r="H30" s="58">
        <f t="shared" si="8"/>
        <v>0</v>
      </c>
      <c r="I30" s="58">
        <f t="shared" si="9"/>
        <v>0</v>
      </c>
      <c r="J30" s="58">
        <f t="shared" si="10"/>
        <v>0</v>
      </c>
      <c r="K30" s="42"/>
      <c r="L30" s="18"/>
      <c r="M30" s="25"/>
    </row>
    <row r="31" spans="1:13" ht="18">
      <c r="A31" s="44"/>
      <c r="B31" s="93"/>
      <c r="C31" s="93"/>
      <c r="D31" s="45">
        <f t="shared" si="6"/>
        <v>0</v>
      </c>
      <c r="E31" s="93"/>
      <c r="F31" s="93"/>
      <c r="G31" s="45">
        <f t="shared" si="7"/>
        <v>0</v>
      </c>
      <c r="H31" s="58">
        <f t="shared" si="8"/>
        <v>0</v>
      </c>
      <c r="I31" s="58">
        <f t="shared" si="9"/>
        <v>0</v>
      </c>
      <c r="J31" s="58">
        <f t="shared" si="10"/>
        <v>0</v>
      </c>
      <c r="K31" s="42"/>
      <c r="L31" s="18"/>
      <c r="M31" s="18"/>
    </row>
    <row r="32" spans="1:13" ht="18">
      <c r="A32" s="44"/>
      <c r="B32" s="93"/>
      <c r="C32" s="93"/>
      <c r="D32" s="45">
        <f t="shared" si="6"/>
        <v>0</v>
      </c>
      <c r="E32" s="93"/>
      <c r="F32" s="93"/>
      <c r="G32" s="45">
        <f t="shared" si="7"/>
        <v>0</v>
      </c>
      <c r="H32" s="58">
        <f t="shared" si="8"/>
        <v>0</v>
      </c>
      <c r="I32" s="58">
        <f t="shared" si="9"/>
        <v>0</v>
      </c>
      <c r="J32" s="58">
        <f t="shared" si="10"/>
        <v>0</v>
      </c>
      <c r="K32" s="42"/>
      <c r="L32" s="18"/>
      <c r="M32" s="18"/>
    </row>
    <row r="33" spans="1:13" ht="18">
      <c r="A33" s="44"/>
      <c r="B33" s="93"/>
      <c r="C33" s="93"/>
      <c r="D33" s="45">
        <f t="shared" si="6"/>
        <v>0</v>
      </c>
      <c r="E33" s="93"/>
      <c r="F33" s="93"/>
      <c r="G33" s="45">
        <f t="shared" si="7"/>
        <v>0</v>
      </c>
      <c r="H33" s="58">
        <f t="shared" si="8"/>
        <v>0</v>
      </c>
      <c r="I33" s="58">
        <f t="shared" si="9"/>
        <v>0</v>
      </c>
      <c r="J33" s="58">
        <f t="shared" si="10"/>
        <v>0</v>
      </c>
      <c r="K33" s="42"/>
      <c r="L33" s="18"/>
      <c r="M33" s="18"/>
    </row>
    <row r="34" spans="1:13" ht="18">
      <c r="A34" s="44"/>
      <c r="B34" s="93"/>
      <c r="C34" s="93"/>
      <c r="D34" s="45">
        <f t="shared" si="6"/>
        <v>0</v>
      </c>
      <c r="E34" s="93"/>
      <c r="F34" s="93"/>
      <c r="G34" s="45">
        <f t="shared" si="7"/>
        <v>0</v>
      </c>
      <c r="H34" s="58">
        <f t="shared" si="8"/>
        <v>0</v>
      </c>
      <c r="I34" s="58">
        <f t="shared" si="9"/>
        <v>0</v>
      </c>
      <c r="J34" s="58">
        <f t="shared" si="10"/>
        <v>0</v>
      </c>
      <c r="K34" s="42"/>
      <c r="L34" s="18"/>
      <c r="M34" s="18"/>
    </row>
    <row r="35" spans="1:13" ht="18">
      <c r="A35" s="44"/>
      <c r="B35" s="93"/>
      <c r="C35" s="93"/>
      <c r="D35" s="45">
        <f t="shared" si="6"/>
        <v>0</v>
      </c>
      <c r="E35" s="93"/>
      <c r="F35" s="93"/>
      <c r="G35" s="45">
        <f t="shared" si="7"/>
        <v>0</v>
      </c>
      <c r="H35" s="58">
        <f t="shared" si="8"/>
        <v>0</v>
      </c>
      <c r="I35" s="58">
        <f t="shared" si="9"/>
        <v>0</v>
      </c>
      <c r="J35" s="58">
        <f t="shared" si="10"/>
        <v>0</v>
      </c>
      <c r="K35" s="42"/>
      <c r="L35" s="18"/>
      <c r="M35" s="18"/>
    </row>
    <row r="36" spans="1:13" ht="54.75" thickBot="1">
      <c r="A36" s="48" t="s">
        <v>232</v>
      </c>
      <c r="B36" s="49"/>
      <c r="C36" s="49"/>
      <c r="D36" s="59">
        <f>SUM(D27:D35)</f>
        <v>0</v>
      </c>
      <c r="E36" s="49"/>
      <c r="F36" s="49"/>
      <c r="G36" s="59">
        <f>SUM(G27:G35)</f>
        <v>0</v>
      </c>
      <c r="H36" s="50"/>
      <c r="I36" s="50"/>
      <c r="J36" s="50">
        <f>G36-D36</f>
        <v>0</v>
      </c>
      <c r="K36" s="57"/>
      <c r="L36" s="82" t="s">
        <v>175</v>
      </c>
      <c r="M36" s="18"/>
    </row>
    <row r="37" spans="1:13" s="2" customFormat="1" ht="54.75" thickBot="1">
      <c r="A37" s="60" t="s">
        <v>161</v>
      </c>
      <c r="B37" s="61"/>
      <c r="C37" s="61"/>
      <c r="D37" s="61">
        <f>D15+D26+D36</f>
        <v>0</v>
      </c>
      <c r="E37" s="61"/>
      <c r="F37" s="61"/>
      <c r="G37" s="61">
        <f>G15+G26+G36</f>
        <v>0</v>
      </c>
      <c r="H37" s="62"/>
      <c r="I37" s="62"/>
      <c r="J37" s="62">
        <f>G37-D37</f>
        <v>0</v>
      </c>
      <c r="K37" s="63"/>
      <c r="L37" s="83" t="e">
        <f>D37/L3</f>
        <v>#DIV/0!</v>
      </c>
    </row>
    <row r="38" spans="1:13" s="2" customFormat="1" ht="21" customHeight="1" thickTop="1">
      <c r="A38" s="235" t="s">
        <v>162</v>
      </c>
      <c r="B38" s="235"/>
      <c r="C38" s="235"/>
      <c r="D38" s="235"/>
      <c r="E38" s="235"/>
      <c r="F38" s="235"/>
      <c r="G38" s="235"/>
      <c r="H38" s="235"/>
      <c r="I38" s="235"/>
      <c r="J38" s="235"/>
      <c r="K38" s="235"/>
    </row>
    <row r="39" spans="1:13" s="2" customFormat="1" ht="15" customHeight="1">
      <c r="A39" s="36"/>
      <c r="B39" s="29"/>
      <c r="C39" s="29"/>
      <c r="D39" s="29"/>
      <c r="E39" s="29"/>
      <c r="F39" s="29"/>
      <c r="G39" s="29"/>
      <c r="H39" s="29"/>
      <c r="I39" s="29"/>
      <c r="J39" s="29"/>
      <c r="K39" s="36"/>
    </row>
    <row r="40" spans="1:13" s="2" customFormat="1" ht="21" customHeight="1">
      <c r="A40" s="200" t="s">
        <v>82</v>
      </c>
      <c r="B40" s="201"/>
      <c r="C40" s="201"/>
      <c r="D40" s="201"/>
      <c r="E40" s="201"/>
      <c r="F40" s="201"/>
      <c r="G40" s="201"/>
      <c r="H40" s="201"/>
      <c r="I40" s="201"/>
      <c r="J40" s="201"/>
      <c r="K40" s="201"/>
    </row>
    <row r="41" spans="1:13" s="2" customFormat="1" ht="14.25" customHeight="1">
      <c r="A41" s="236" t="s">
        <v>164</v>
      </c>
      <c r="B41" s="236"/>
      <c r="C41" s="236"/>
      <c r="D41" s="236"/>
      <c r="E41" s="236"/>
      <c r="F41" s="29"/>
      <c r="G41" s="29"/>
      <c r="H41" s="29"/>
      <c r="I41" s="29"/>
      <c r="J41" s="29"/>
      <c r="K41" s="36"/>
    </row>
    <row r="42" spans="1:13" s="2" customFormat="1" ht="22.5" customHeight="1" thickBot="1">
      <c r="A42" s="237"/>
      <c r="B42" s="237"/>
      <c r="C42" s="237"/>
      <c r="D42" s="237"/>
      <c r="E42" s="237"/>
      <c r="F42" s="99"/>
      <c r="G42" s="99"/>
      <c r="H42" s="99"/>
      <c r="I42" s="99"/>
      <c r="J42" s="99"/>
      <c r="K42" s="99"/>
    </row>
    <row r="43" spans="1:13" s="2" customFormat="1" ht="25.5" customHeight="1">
      <c r="A43" s="8" t="s">
        <v>39</v>
      </c>
      <c r="B43" s="26"/>
      <c r="C43" s="26"/>
      <c r="D43" s="27"/>
      <c r="E43" s="28">
        <f>D37</f>
        <v>0</v>
      </c>
      <c r="F43" s="29"/>
      <c r="G43" s="29"/>
      <c r="H43" s="29"/>
      <c r="I43" s="29"/>
      <c r="J43" s="30"/>
      <c r="K43" s="36"/>
    </row>
    <row r="44" spans="1:13" s="2" customFormat="1" ht="36">
      <c r="A44" s="31" t="s">
        <v>163</v>
      </c>
      <c r="B44" s="95">
        <v>0.55000000000000004</v>
      </c>
      <c r="C44" s="9"/>
      <c r="D44" s="11">
        <f>D43*$B$44</f>
        <v>0</v>
      </c>
      <c r="E44" s="19">
        <f>E43*B44</f>
        <v>0</v>
      </c>
      <c r="F44" s="3"/>
      <c r="G44" s="4"/>
      <c r="H44" s="3"/>
      <c r="I44" s="3"/>
      <c r="J44" s="30"/>
      <c r="K44" s="36"/>
    </row>
    <row r="45" spans="1:13" ht="36">
      <c r="A45" s="32" t="s">
        <v>165</v>
      </c>
      <c r="B45" s="5"/>
      <c r="C45" s="5"/>
      <c r="D45" s="12">
        <f>D43+D44</f>
        <v>0</v>
      </c>
      <c r="E45" s="20">
        <f>E43+E44</f>
        <v>0</v>
      </c>
      <c r="F45" s="5"/>
      <c r="G45" s="6"/>
      <c r="H45" s="5"/>
      <c r="I45" s="5"/>
      <c r="J45" s="5"/>
      <c r="K45" s="38"/>
      <c r="L45" s="18"/>
      <c r="M45" s="18"/>
    </row>
    <row r="46" spans="1:13" ht="18">
      <c r="A46" s="33" t="s">
        <v>166</v>
      </c>
      <c r="B46" s="96">
        <v>0.21</v>
      </c>
      <c r="C46" s="10"/>
      <c r="D46" s="13">
        <f>D45*$B$46</f>
        <v>0</v>
      </c>
      <c r="E46" s="21">
        <f>E45*B46</f>
        <v>0</v>
      </c>
      <c r="F46" s="5"/>
      <c r="G46" s="6"/>
      <c r="H46" s="5"/>
      <c r="I46" s="5"/>
      <c r="J46" s="5"/>
      <c r="K46" s="38"/>
      <c r="L46" s="18"/>
      <c r="M46" s="18"/>
    </row>
    <row r="47" spans="1:13" s="2" customFormat="1" ht="39" customHeight="1" thickBot="1">
      <c r="A47" s="228" t="s">
        <v>168</v>
      </c>
      <c r="B47" s="229"/>
      <c r="C47" s="7"/>
      <c r="D47" s="35">
        <f>D45+D46</f>
        <v>0</v>
      </c>
      <c r="E47" s="22">
        <f>SUM(E45:E46)</f>
        <v>0</v>
      </c>
      <c r="F47" s="3"/>
      <c r="G47" s="4"/>
      <c r="H47" s="3"/>
      <c r="I47" s="3"/>
      <c r="J47" s="3"/>
      <c r="K47" s="36"/>
    </row>
    <row r="48" spans="1:13" ht="18">
      <c r="A48" s="38"/>
      <c r="B48" s="64"/>
      <c r="C48" s="38"/>
      <c r="D48" s="38"/>
      <c r="E48" s="38"/>
      <c r="F48" s="38"/>
      <c r="G48" s="38"/>
      <c r="H48" s="38"/>
      <c r="I48" s="38"/>
      <c r="J48" s="38"/>
      <c r="K48" s="38"/>
      <c r="L48" s="18"/>
      <c r="M48" s="18"/>
    </row>
    <row r="49" spans="1:13" ht="19.5" customHeight="1" thickBot="1">
      <c r="A49" s="36" t="s">
        <v>169</v>
      </c>
      <c r="B49" s="65"/>
      <c r="C49" s="38"/>
      <c r="D49" s="38"/>
      <c r="E49" s="38"/>
      <c r="F49" s="38"/>
      <c r="G49" s="38"/>
      <c r="H49" s="38"/>
      <c r="I49" s="38"/>
      <c r="J49" s="38"/>
      <c r="K49" s="38"/>
      <c r="L49" s="18"/>
      <c r="M49" s="18"/>
    </row>
    <row r="50" spans="1:13" s="14" customFormat="1" ht="36">
      <c r="A50" s="87" t="s">
        <v>170</v>
      </c>
      <c r="B50" s="37"/>
      <c r="C50" s="37"/>
      <c r="D50" s="37"/>
      <c r="E50" s="97"/>
      <c r="F50" s="38"/>
      <c r="G50" s="38"/>
      <c r="H50" s="38"/>
      <c r="I50" s="38"/>
      <c r="J50" s="38"/>
      <c r="K50" s="38"/>
      <c r="L50" s="38"/>
      <c r="M50" s="38"/>
    </row>
    <row r="51" spans="1:13" s="14" customFormat="1" ht="18">
      <c r="A51" s="39" t="s">
        <v>167</v>
      </c>
      <c r="B51" s="96">
        <v>0.21</v>
      </c>
      <c r="C51" s="10"/>
      <c r="D51" s="10"/>
      <c r="E51" s="21">
        <f>(E50*B51)/(1+B51)</f>
        <v>0</v>
      </c>
      <c r="F51" s="38"/>
      <c r="G51" s="38"/>
      <c r="H51" s="38"/>
      <c r="I51" s="38"/>
      <c r="J51" s="38"/>
      <c r="K51" s="38"/>
      <c r="L51" s="38"/>
      <c r="M51" s="38"/>
    </row>
    <row r="52" spans="1:13" s="14" customFormat="1" ht="18">
      <c r="A52" s="88" t="s">
        <v>171</v>
      </c>
      <c r="B52" s="5"/>
      <c r="C52" s="5"/>
      <c r="D52" s="5"/>
      <c r="E52" s="20">
        <f>E50-E51</f>
        <v>0</v>
      </c>
      <c r="F52" s="38"/>
      <c r="G52" s="38"/>
      <c r="H52" s="38"/>
      <c r="I52" s="38"/>
      <c r="J52" s="38"/>
      <c r="K52" s="38"/>
      <c r="L52" s="38"/>
      <c r="M52" s="38"/>
    </row>
    <row r="53" spans="1:13" s="14" customFormat="1" ht="18">
      <c r="A53" s="39" t="s">
        <v>172</v>
      </c>
      <c r="B53" s="10"/>
      <c r="C53" s="10"/>
      <c r="D53" s="10"/>
      <c r="E53" s="21">
        <f>D37</f>
        <v>0</v>
      </c>
      <c r="F53" s="38"/>
      <c r="G53" s="38"/>
      <c r="H53" s="38"/>
      <c r="I53" s="38"/>
      <c r="J53" s="38"/>
      <c r="K53" s="38"/>
      <c r="L53" s="38"/>
      <c r="M53" s="38"/>
    </row>
    <row r="54" spans="1:13" s="14" customFormat="1" ht="18">
      <c r="A54" s="89" t="s">
        <v>173</v>
      </c>
      <c r="B54" s="5"/>
      <c r="C54" s="5"/>
      <c r="D54" s="5"/>
      <c r="E54" s="20">
        <f>E52-E53</f>
        <v>0</v>
      </c>
      <c r="F54" s="38"/>
      <c r="G54" s="38"/>
      <c r="H54" s="38"/>
      <c r="I54" s="38"/>
      <c r="J54" s="38"/>
      <c r="K54" s="38"/>
      <c r="L54" s="38"/>
      <c r="M54" s="38"/>
    </row>
    <row r="55" spans="1:13" s="14" customFormat="1" ht="18.75" thickBot="1">
      <c r="A55" s="90" t="s">
        <v>227</v>
      </c>
      <c r="B55" s="40"/>
      <c r="C55" s="40"/>
      <c r="D55" s="40"/>
      <c r="E55" s="66" t="e">
        <f>E54/E52</f>
        <v>#DIV/0!</v>
      </c>
      <c r="F55" s="38"/>
      <c r="G55" s="38"/>
      <c r="H55" s="38"/>
      <c r="I55" s="38"/>
      <c r="J55" s="38"/>
      <c r="K55" s="38"/>
      <c r="L55" s="38"/>
      <c r="M55" s="38"/>
    </row>
    <row r="56" spans="1:13" ht="18">
      <c r="A56" s="67"/>
      <c r="B56" s="67"/>
      <c r="C56" s="67"/>
      <c r="D56" s="67"/>
      <c r="E56" s="67"/>
      <c r="F56" s="80"/>
      <c r="G56" s="80"/>
      <c r="H56" s="80"/>
      <c r="I56" s="80"/>
      <c r="J56" s="80"/>
      <c r="K56" s="80"/>
      <c r="L56" s="25"/>
      <c r="M56" s="18"/>
    </row>
    <row r="57" spans="1:13" ht="18">
      <c r="A57" s="38"/>
      <c r="B57" s="38"/>
      <c r="C57" s="38"/>
      <c r="D57" s="38"/>
      <c r="E57" s="38"/>
      <c r="F57" s="38"/>
      <c r="G57" s="38"/>
      <c r="H57" s="38"/>
      <c r="I57" s="38"/>
      <c r="J57" s="38"/>
      <c r="K57" s="38"/>
      <c r="L57" s="18"/>
      <c r="M57" s="18"/>
    </row>
    <row r="58" spans="1:13" ht="18.75" thickBot="1">
      <c r="A58" s="230" t="s">
        <v>174</v>
      </c>
      <c r="B58" s="230"/>
      <c r="C58" s="230"/>
      <c r="D58" s="230"/>
      <c r="E58" s="230"/>
      <c r="F58" s="79"/>
      <c r="G58" s="79"/>
      <c r="H58" s="79"/>
      <c r="I58" s="79"/>
      <c r="J58" s="79"/>
      <c r="K58" s="79"/>
      <c r="L58" s="81"/>
      <c r="M58" s="18"/>
    </row>
    <row r="59" spans="1:13" ht="18">
      <c r="A59" s="8" t="s">
        <v>39</v>
      </c>
      <c r="B59" s="26"/>
      <c r="C59" s="26"/>
      <c r="D59" s="27"/>
      <c r="E59" s="28" t="e">
        <f>L37</f>
        <v>#DIV/0!</v>
      </c>
      <c r="F59" s="38" t="s">
        <v>176</v>
      </c>
      <c r="G59" s="38"/>
      <c r="H59" s="38"/>
      <c r="I59" s="38"/>
      <c r="J59" s="38"/>
      <c r="K59" s="38"/>
      <c r="L59" s="18"/>
      <c r="M59" s="18"/>
    </row>
    <row r="60" spans="1:13" ht="36">
      <c r="A60" s="31" t="s">
        <v>163</v>
      </c>
      <c r="B60" s="95">
        <v>0.55000000000000004</v>
      </c>
      <c r="C60" s="9"/>
      <c r="D60" s="11">
        <f>D59*$B$44</f>
        <v>0</v>
      </c>
      <c r="E60" s="19" t="e">
        <f>E59*B60</f>
        <v>#DIV/0!</v>
      </c>
      <c r="F60" s="38"/>
      <c r="G60" s="38"/>
      <c r="H60" s="38"/>
      <c r="I60" s="38"/>
      <c r="J60" s="38"/>
      <c r="K60" s="38"/>
      <c r="L60" s="18"/>
      <c r="M60" s="18"/>
    </row>
    <row r="61" spans="1:13" ht="36">
      <c r="A61" s="32" t="s">
        <v>165</v>
      </c>
      <c r="B61" s="5"/>
      <c r="C61" s="5"/>
      <c r="D61" s="12">
        <f>D59+D60</f>
        <v>0</v>
      </c>
      <c r="E61" s="20" t="e">
        <f>E59+E60</f>
        <v>#DIV/0!</v>
      </c>
      <c r="F61" s="38"/>
      <c r="G61" s="38"/>
      <c r="H61" s="38"/>
      <c r="I61" s="38"/>
      <c r="J61" s="38"/>
      <c r="K61" s="38"/>
      <c r="L61" s="18"/>
      <c r="M61" s="18"/>
    </row>
    <row r="62" spans="1:13" ht="18">
      <c r="A62" s="33" t="s">
        <v>166</v>
      </c>
      <c r="B62" s="96">
        <v>0.21</v>
      </c>
      <c r="C62" s="10"/>
      <c r="D62" s="13">
        <f>D61*$B$46</f>
        <v>0</v>
      </c>
      <c r="E62" s="21" t="e">
        <f>E61*B62</f>
        <v>#DIV/0!</v>
      </c>
      <c r="F62" s="38"/>
      <c r="G62" s="38"/>
      <c r="H62" s="38"/>
      <c r="I62" s="38"/>
      <c r="J62" s="38"/>
      <c r="K62" s="38"/>
      <c r="L62" s="18"/>
      <c r="M62" s="18"/>
    </row>
    <row r="63" spans="1:13" ht="54.75" thickBot="1">
      <c r="A63" s="34" t="s">
        <v>178</v>
      </c>
      <c r="B63" s="7"/>
      <c r="C63" s="7"/>
      <c r="D63" s="35">
        <f>D61+D62</f>
        <v>0</v>
      </c>
      <c r="E63" s="22" t="e">
        <f>SUM(E61:E62)</f>
        <v>#DIV/0!</v>
      </c>
      <c r="F63" s="38" t="s">
        <v>176</v>
      </c>
      <c r="G63" s="38"/>
      <c r="H63" s="38"/>
      <c r="I63" s="38"/>
      <c r="J63" s="38"/>
      <c r="K63" s="38"/>
      <c r="L63" s="18"/>
      <c r="M63" s="18"/>
    </row>
    <row r="64" spans="1:13" ht="18">
      <c r="A64" s="38"/>
      <c r="B64" s="38"/>
      <c r="C64" s="38"/>
      <c r="D64" s="38"/>
      <c r="E64" s="38"/>
      <c r="F64" s="38"/>
      <c r="G64" s="38"/>
      <c r="H64" s="38"/>
      <c r="I64" s="38"/>
      <c r="J64" s="38"/>
      <c r="K64" s="38"/>
      <c r="L64" s="18"/>
      <c r="M64" s="18"/>
    </row>
    <row r="65" spans="1:13" ht="36.75" thickBot="1">
      <c r="A65" s="91" t="s">
        <v>169</v>
      </c>
      <c r="B65" s="65"/>
      <c r="C65" s="38"/>
      <c r="D65" s="38"/>
      <c r="E65" s="38"/>
      <c r="F65" s="38"/>
      <c r="G65" s="38"/>
      <c r="H65" s="38"/>
      <c r="I65" s="38"/>
      <c r="J65" s="38"/>
      <c r="K65" s="38"/>
      <c r="L65" s="18"/>
      <c r="M65" s="18"/>
    </row>
    <row r="66" spans="1:13" ht="36">
      <c r="A66" s="87" t="s">
        <v>170</v>
      </c>
      <c r="B66" s="37"/>
      <c r="C66" s="37"/>
      <c r="D66" s="37"/>
      <c r="E66" s="97"/>
      <c r="F66" s="38" t="s">
        <v>176</v>
      </c>
      <c r="G66" s="38"/>
      <c r="H66" s="79"/>
      <c r="I66" s="38"/>
      <c r="J66" s="38"/>
      <c r="K66" s="38"/>
      <c r="L66" s="18"/>
      <c r="M66" s="18"/>
    </row>
    <row r="67" spans="1:13" ht="18">
      <c r="A67" s="39" t="s">
        <v>167</v>
      </c>
      <c r="B67" s="96">
        <v>0.21</v>
      </c>
      <c r="C67" s="10"/>
      <c r="D67" s="10"/>
      <c r="E67" s="21">
        <f>(E66*B67)/(1+B67)</f>
        <v>0</v>
      </c>
      <c r="F67" s="38"/>
      <c r="G67" s="38"/>
      <c r="H67" s="38"/>
      <c r="I67" s="38"/>
      <c r="J67" s="38"/>
      <c r="K67" s="38"/>
      <c r="L67" s="18"/>
      <c r="M67" s="18"/>
    </row>
    <row r="68" spans="1:13" ht="18">
      <c r="A68" s="88" t="s">
        <v>171</v>
      </c>
      <c r="B68" s="5"/>
      <c r="C68" s="5"/>
      <c r="D68" s="5"/>
      <c r="E68" s="20">
        <f>E66-E67</f>
        <v>0</v>
      </c>
      <c r="F68" s="38"/>
      <c r="G68" s="38"/>
      <c r="H68" s="38"/>
      <c r="I68" s="38"/>
      <c r="J68" s="38"/>
      <c r="K68" s="38"/>
      <c r="L68" s="18"/>
      <c r="M68" s="18"/>
    </row>
    <row r="69" spans="1:13" ht="18">
      <c r="A69" s="39" t="s">
        <v>172</v>
      </c>
      <c r="B69" s="10"/>
      <c r="C69" s="10"/>
      <c r="D69" s="10"/>
      <c r="E69" s="21" t="e">
        <f>L37</f>
        <v>#DIV/0!</v>
      </c>
      <c r="F69" s="38"/>
      <c r="G69" s="38"/>
      <c r="H69" s="38"/>
      <c r="I69" s="38"/>
      <c r="J69" s="38"/>
      <c r="K69" s="38"/>
      <c r="L69" s="18"/>
      <c r="M69" s="18"/>
    </row>
    <row r="70" spans="1:13" ht="18">
      <c r="A70" s="89" t="s">
        <v>173</v>
      </c>
      <c r="B70" s="5"/>
      <c r="C70" s="5"/>
      <c r="D70" s="5"/>
      <c r="E70" s="20" t="e">
        <f>E68-E69</f>
        <v>#DIV/0!</v>
      </c>
      <c r="F70" s="38"/>
      <c r="G70" s="38"/>
      <c r="H70" s="38"/>
      <c r="I70" s="38"/>
      <c r="J70" s="38"/>
      <c r="K70" s="38"/>
      <c r="L70" s="18"/>
      <c r="M70" s="18"/>
    </row>
    <row r="71" spans="1:13" ht="18.75" thickBot="1">
      <c r="A71" s="90" t="s">
        <v>227</v>
      </c>
      <c r="B71" s="40"/>
      <c r="C71" s="40"/>
      <c r="D71" s="40"/>
      <c r="E71" s="66" t="e">
        <f>E70/E68</f>
        <v>#DIV/0!</v>
      </c>
      <c r="F71" s="38"/>
      <c r="G71" s="38"/>
      <c r="H71" s="38"/>
      <c r="I71" s="38"/>
      <c r="J71" s="38"/>
      <c r="K71" s="38"/>
      <c r="L71" s="18"/>
      <c r="M71" s="18"/>
    </row>
    <row r="72" spans="1:13" ht="18">
      <c r="A72" s="38"/>
      <c r="B72" s="38"/>
      <c r="C72" s="38"/>
      <c r="D72" s="38"/>
      <c r="E72" s="38"/>
      <c r="F72" s="38"/>
      <c r="G72" s="38"/>
      <c r="H72" s="38"/>
      <c r="I72" s="38"/>
      <c r="J72" s="38"/>
      <c r="K72" s="38"/>
      <c r="L72" s="18"/>
      <c r="M72" s="18"/>
    </row>
    <row r="73" spans="1:13">
      <c r="A73" s="18"/>
      <c r="B73" s="18"/>
      <c r="C73" s="18"/>
      <c r="D73" s="18"/>
      <c r="E73" s="18"/>
      <c r="F73" s="18"/>
      <c r="G73" s="18"/>
      <c r="H73" s="18"/>
      <c r="I73" s="18"/>
      <c r="J73" s="18"/>
      <c r="K73" s="18"/>
      <c r="L73" s="18"/>
      <c r="M73" s="18"/>
    </row>
    <row r="74" spans="1:13">
      <c r="A74" s="18"/>
      <c r="B74" s="18"/>
      <c r="C74" s="18"/>
      <c r="D74" s="18"/>
      <c r="E74" s="18"/>
      <c r="F74" s="18"/>
      <c r="G74" s="18"/>
      <c r="H74" s="18"/>
      <c r="I74" s="18"/>
      <c r="J74" s="18"/>
      <c r="K74" s="18"/>
      <c r="L74" s="18"/>
      <c r="M74" s="18"/>
    </row>
    <row r="75" spans="1:13">
      <c r="A75" s="18"/>
      <c r="B75" s="18"/>
      <c r="C75" s="18"/>
      <c r="D75" s="18"/>
      <c r="E75" s="18"/>
      <c r="F75" s="18"/>
      <c r="G75" s="18"/>
      <c r="H75" s="18"/>
      <c r="I75" s="18"/>
      <c r="J75" s="18"/>
      <c r="K75" s="18"/>
      <c r="L75" s="18"/>
      <c r="M75" s="18"/>
    </row>
    <row r="76" spans="1:13">
      <c r="A76" s="18"/>
      <c r="B76" s="18"/>
      <c r="C76" s="18"/>
      <c r="D76" s="18"/>
      <c r="E76" s="18"/>
      <c r="F76" s="18"/>
      <c r="G76" s="18"/>
      <c r="H76" s="18"/>
      <c r="I76" s="18"/>
      <c r="J76" s="18"/>
      <c r="K76" s="18"/>
      <c r="L76" s="18"/>
      <c r="M76" s="18"/>
    </row>
    <row r="77" spans="1:13">
      <c r="A77" s="18"/>
      <c r="B77" s="18"/>
      <c r="C77" s="18"/>
      <c r="D77" s="18"/>
      <c r="E77" s="18"/>
      <c r="F77" s="18"/>
      <c r="G77" s="18"/>
      <c r="H77" s="18"/>
      <c r="I77" s="18"/>
      <c r="J77" s="18"/>
      <c r="K77" s="18"/>
      <c r="L77" s="18"/>
      <c r="M77" s="18"/>
    </row>
    <row r="78" spans="1:13">
      <c r="A78" s="18"/>
      <c r="B78" s="18"/>
      <c r="C78" s="18"/>
      <c r="D78" s="18"/>
      <c r="E78" s="18"/>
      <c r="F78" s="18"/>
      <c r="G78" s="18"/>
      <c r="H78" s="18"/>
      <c r="I78" s="18"/>
      <c r="J78" s="18"/>
      <c r="K78" s="18"/>
      <c r="L78" s="18"/>
      <c r="M78" s="18"/>
    </row>
  </sheetData>
  <mergeCells count="10">
    <mergeCell ref="A47:B47"/>
    <mergeCell ref="A41:E42"/>
    <mergeCell ref="A58:E58"/>
    <mergeCell ref="A1:K1"/>
    <mergeCell ref="B2:J2"/>
    <mergeCell ref="B3:D3"/>
    <mergeCell ref="E3:G3"/>
    <mergeCell ref="H3:J3"/>
    <mergeCell ref="A38:K38"/>
    <mergeCell ref="A40:K40"/>
  </mergeCells>
  <conditionalFormatting sqref="H41:I41 H39:I39">
    <cfRule type="cellIs" dxfId="9" priority="2" stopIfTrue="1" operator="lessThan">
      <formula>0</formula>
    </cfRule>
  </conditionalFormatting>
  <conditionalFormatting sqref="H5:J37">
    <cfRule type="cellIs" dxfId="8" priority="1" stopIfTrue="1" operator="greaterThan">
      <formula>0</formula>
    </cfRule>
  </conditionalFormatting>
  <printOptions gridLinesSet="0"/>
  <pageMargins left="0.74803149606299213" right="0.74803149606299213" top="0.98425196850393704" bottom="0.98425196850393704" header="0.51181102362204722" footer="0.51181102362204722"/>
  <pageSetup paperSize="9" scale="84" orientation="landscape" r:id="rId1"/>
  <headerFooter alignWithMargins="0">
    <oddHeader>&amp;A</oddHeader>
    <oddFooter>Side &amp;P</oddFooter>
  </headerFooter>
  <rowBreaks count="1" manualBreakCount="1">
    <brk id="38" max="16383" man="1"/>
  </rowBreaks>
</worksheet>
</file>

<file path=xl/worksheets/sheet13.xml><?xml version="1.0" encoding="utf-8"?>
<worksheet xmlns="http://schemas.openxmlformats.org/spreadsheetml/2006/main" xmlns:r="http://schemas.openxmlformats.org/officeDocument/2006/relationships">
  <sheetPr>
    <pageSetUpPr fitToPage="1"/>
  </sheetPr>
  <dimension ref="A1:M78"/>
  <sheetViews>
    <sheetView showGridLines="0" showZeros="0" topLeftCell="A25" zoomScaleNormal="100" workbookViewId="0">
      <selection activeCell="A27" sqref="A27"/>
    </sheetView>
  </sheetViews>
  <sheetFormatPr defaultColWidth="9.140625" defaultRowHeight="12.75"/>
  <cols>
    <col min="1" max="1" width="31.140625" customWidth="1"/>
    <col min="2" max="2" width="11.7109375" customWidth="1"/>
    <col min="3" max="3" width="10.85546875" customWidth="1"/>
    <col min="4" max="4" width="13.7109375" customWidth="1"/>
    <col min="5" max="5" width="12.7109375" customWidth="1"/>
    <col min="6" max="6" width="11.140625" customWidth="1"/>
    <col min="7" max="7" width="12.28515625" customWidth="1"/>
    <col min="8" max="8" width="10.5703125" customWidth="1"/>
    <col min="9" max="9" width="9.7109375" customWidth="1"/>
    <col min="10" max="10" width="12.5703125" customWidth="1"/>
    <col min="11" max="11" width="25.85546875" customWidth="1"/>
    <col min="12" max="12" width="24.140625" customWidth="1"/>
  </cols>
  <sheetData>
    <row r="1" spans="1:13" s="68" customFormat="1" ht="30" customHeight="1">
      <c r="A1" s="231" t="s">
        <v>197</v>
      </c>
      <c r="B1" s="232"/>
      <c r="C1" s="232"/>
      <c r="D1" s="232"/>
      <c r="E1" s="232"/>
      <c r="F1" s="232"/>
      <c r="G1" s="232"/>
      <c r="H1" s="232"/>
      <c r="I1" s="232"/>
      <c r="J1" s="232"/>
      <c r="K1" s="232"/>
      <c r="L1" s="70"/>
    </row>
    <row r="2" spans="1:13" ht="18">
      <c r="A2" s="41" t="s">
        <v>134</v>
      </c>
      <c r="B2" s="233"/>
      <c r="C2" s="233"/>
      <c r="D2" s="233"/>
      <c r="E2" s="233"/>
      <c r="F2" s="233"/>
      <c r="G2" s="233"/>
      <c r="H2" s="233"/>
      <c r="I2" s="233"/>
      <c r="J2" s="233"/>
      <c r="K2" s="42"/>
      <c r="L2" s="71" t="s">
        <v>144</v>
      </c>
      <c r="M2" s="18"/>
    </row>
    <row r="3" spans="1:13" s="1" customFormat="1" ht="19.5" customHeight="1">
      <c r="A3" s="98"/>
      <c r="B3" s="234" t="s">
        <v>230</v>
      </c>
      <c r="C3" s="234"/>
      <c r="D3" s="234"/>
      <c r="E3" s="234" t="s">
        <v>231</v>
      </c>
      <c r="F3" s="234"/>
      <c r="G3" s="234"/>
      <c r="H3" s="234" t="s">
        <v>139</v>
      </c>
      <c r="I3" s="234"/>
      <c r="J3" s="234"/>
      <c r="K3" s="41"/>
      <c r="L3" s="93"/>
      <c r="M3" s="2"/>
    </row>
    <row r="4" spans="1:13" ht="81">
      <c r="A4" s="41" t="s">
        <v>137</v>
      </c>
      <c r="B4" s="43" t="s">
        <v>140</v>
      </c>
      <c r="C4" s="43" t="s">
        <v>141</v>
      </c>
      <c r="D4" s="43" t="s">
        <v>142</v>
      </c>
      <c r="E4" s="43" t="s">
        <v>140</v>
      </c>
      <c r="F4" s="43" t="s">
        <v>141</v>
      </c>
      <c r="G4" s="43" t="s">
        <v>142</v>
      </c>
      <c r="H4" s="43" t="s">
        <v>140</v>
      </c>
      <c r="I4" s="43" t="s">
        <v>141</v>
      </c>
      <c r="J4" s="43" t="s">
        <v>142</v>
      </c>
      <c r="K4" s="86" t="s">
        <v>228</v>
      </c>
      <c r="L4" s="18"/>
      <c r="M4" s="18"/>
    </row>
    <row r="5" spans="1:13" ht="18">
      <c r="A5" s="44" t="s">
        <v>179</v>
      </c>
      <c r="B5" s="93"/>
      <c r="C5" s="93"/>
      <c r="D5" s="45">
        <f>B5*C5</f>
        <v>0</v>
      </c>
      <c r="E5" s="93"/>
      <c r="F5" s="93"/>
      <c r="G5" s="45">
        <f>E5*F5</f>
        <v>0</v>
      </c>
      <c r="H5" s="46">
        <f t="shared" ref="H5:J14" si="0">E5-B5</f>
        <v>0</v>
      </c>
      <c r="I5" s="46">
        <f t="shared" si="0"/>
        <v>0</v>
      </c>
      <c r="J5" s="47">
        <f t="shared" si="0"/>
        <v>0</v>
      </c>
      <c r="K5" s="42"/>
      <c r="L5" s="18"/>
      <c r="M5" s="18"/>
    </row>
    <row r="6" spans="1:13" ht="18">
      <c r="A6" s="44" t="s">
        <v>180</v>
      </c>
      <c r="B6" s="93"/>
      <c r="C6" s="93"/>
      <c r="D6" s="45">
        <f t="shared" ref="D6:D14" si="1">B6*C6</f>
        <v>0</v>
      </c>
      <c r="E6" s="93"/>
      <c r="F6" s="93"/>
      <c r="G6" s="45">
        <f t="shared" ref="G6:G14" si="2">E6*F6</f>
        <v>0</v>
      </c>
      <c r="H6" s="46">
        <f t="shared" si="0"/>
        <v>0</v>
      </c>
      <c r="I6" s="46">
        <f t="shared" si="0"/>
        <v>0</v>
      </c>
      <c r="J6" s="47">
        <f t="shared" si="0"/>
        <v>0</v>
      </c>
      <c r="K6" s="42"/>
      <c r="L6" s="18"/>
      <c r="M6" s="18"/>
    </row>
    <row r="7" spans="1:13" ht="18">
      <c r="A7" s="44" t="s">
        <v>181</v>
      </c>
      <c r="B7" s="93"/>
      <c r="C7" s="93"/>
      <c r="D7" s="45">
        <f t="shared" si="1"/>
        <v>0</v>
      </c>
      <c r="E7" s="93"/>
      <c r="F7" s="93"/>
      <c r="G7" s="45">
        <f t="shared" si="2"/>
        <v>0</v>
      </c>
      <c r="H7" s="46">
        <f t="shared" si="0"/>
        <v>0</v>
      </c>
      <c r="I7" s="46">
        <f t="shared" si="0"/>
        <v>0</v>
      </c>
      <c r="J7" s="47">
        <f t="shared" si="0"/>
        <v>0</v>
      </c>
      <c r="K7" s="42"/>
      <c r="L7" s="18"/>
      <c r="M7" s="18"/>
    </row>
    <row r="8" spans="1:13" ht="18">
      <c r="A8" s="38"/>
      <c r="B8" s="93"/>
      <c r="C8" s="93"/>
      <c r="D8" s="45">
        <f t="shared" si="1"/>
        <v>0</v>
      </c>
      <c r="E8" s="93"/>
      <c r="F8" s="93"/>
      <c r="G8" s="45">
        <f t="shared" si="2"/>
        <v>0</v>
      </c>
      <c r="H8" s="46">
        <f t="shared" si="0"/>
        <v>0</v>
      </c>
      <c r="I8" s="46">
        <f t="shared" si="0"/>
        <v>0</v>
      </c>
      <c r="J8" s="47">
        <f t="shared" si="0"/>
        <v>0</v>
      </c>
      <c r="K8" s="42"/>
      <c r="L8" s="18"/>
      <c r="M8" s="18"/>
    </row>
    <row r="9" spans="1:13" ht="18">
      <c r="A9" s="44"/>
      <c r="B9" s="93"/>
      <c r="C9" s="93"/>
      <c r="D9" s="45">
        <f t="shared" si="1"/>
        <v>0</v>
      </c>
      <c r="E9" s="93"/>
      <c r="F9" s="93"/>
      <c r="G9" s="45">
        <f t="shared" si="2"/>
        <v>0</v>
      </c>
      <c r="H9" s="46">
        <f t="shared" si="0"/>
        <v>0</v>
      </c>
      <c r="I9" s="46">
        <f t="shared" si="0"/>
        <v>0</v>
      </c>
      <c r="J9" s="47">
        <f t="shared" si="0"/>
        <v>0</v>
      </c>
      <c r="K9" s="42"/>
      <c r="L9" s="18"/>
      <c r="M9" s="18"/>
    </row>
    <row r="10" spans="1:13" ht="18">
      <c r="A10" s="44"/>
      <c r="B10" s="93"/>
      <c r="C10" s="93"/>
      <c r="D10" s="45">
        <f t="shared" si="1"/>
        <v>0</v>
      </c>
      <c r="E10" s="93"/>
      <c r="F10" s="93"/>
      <c r="G10" s="45">
        <f t="shared" si="2"/>
        <v>0</v>
      </c>
      <c r="H10" s="46">
        <f t="shared" si="0"/>
        <v>0</v>
      </c>
      <c r="I10" s="46">
        <f t="shared" si="0"/>
        <v>0</v>
      </c>
      <c r="J10" s="47">
        <f t="shared" si="0"/>
        <v>0</v>
      </c>
      <c r="K10" s="42"/>
      <c r="L10" s="18"/>
      <c r="M10" s="18"/>
    </row>
    <row r="11" spans="1:13" ht="18">
      <c r="A11" s="44"/>
      <c r="B11" s="93"/>
      <c r="C11" s="93"/>
      <c r="D11" s="45">
        <f t="shared" si="1"/>
        <v>0</v>
      </c>
      <c r="E11" s="93"/>
      <c r="F11" s="93"/>
      <c r="G11" s="45">
        <f t="shared" si="2"/>
        <v>0</v>
      </c>
      <c r="H11" s="46">
        <f t="shared" si="0"/>
        <v>0</v>
      </c>
      <c r="I11" s="46">
        <f t="shared" si="0"/>
        <v>0</v>
      </c>
      <c r="J11" s="47">
        <f t="shared" si="0"/>
        <v>0</v>
      </c>
      <c r="K11" s="42"/>
      <c r="L11" s="18"/>
      <c r="M11" s="18"/>
    </row>
    <row r="12" spans="1:13" ht="18">
      <c r="A12" s="44"/>
      <c r="B12" s="93"/>
      <c r="C12" s="93"/>
      <c r="D12" s="45">
        <f t="shared" si="1"/>
        <v>0</v>
      </c>
      <c r="E12" s="93"/>
      <c r="F12" s="93"/>
      <c r="G12" s="45">
        <f t="shared" si="2"/>
        <v>0</v>
      </c>
      <c r="H12" s="46">
        <f t="shared" si="0"/>
        <v>0</v>
      </c>
      <c r="I12" s="46">
        <f t="shared" si="0"/>
        <v>0</v>
      </c>
      <c r="J12" s="47">
        <f t="shared" si="0"/>
        <v>0</v>
      </c>
      <c r="K12" s="42"/>
      <c r="L12" s="18"/>
      <c r="M12" s="18"/>
    </row>
    <row r="13" spans="1:13" ht="18">
      <c r="A13" s="44"/>
      <c r="B13" s="93"/>
      <c r="C13" s="93"/>
      <c r="D13" s="45">
        <f t="shared" si="1"/>
        <v>0</v>
      </c>
      <c r="E13" s="93"/>
      <c r="F13" s="93"/>
      <c r="G13" s="45">
        <f t="shared" si="2"/>
        <v>0</v>
      </c>
      <c r="H13" s="46">
        <f t="shared" si="0"/>
        <v>0</v>
      </c>
      <c r="I13" s="46">
        <f t="shared" si="0"/>
        <v>0</v>
      </c>
      <c r="J13" s="47">
        <f t="shared" si="0"/>
        <v>0</v>
      </c>
      <c r="K13" s="42"/>
      <c r="L13" s="18"/>
      <c r="M13" s="18"/>
    </row>
    <row r="14" spans="1:13" ht="18">
      <c r="A14" s="44"/>
      <c r="B14" s="93"/>
      <c r="C14" s="93"/>
      <c r="D14" s="45">
        <f t="shared" si="1"/>
        <v>0</v>
      </c>
      <c r="E14" s="93"/>
      <c r="F14" s="93"/>
      <c r="G14" s="45">
        <f t="shared" si="2"/>
        <v>0</v>
      </c>
      <c r="H14" s="46">
        <f t="shared" si="0"/>
        <v>0</v>
      </c>
      <c r="I14" s="46">
        <f t="shared" si="0"/>
        <v>0</v>
      </c>
      <c r="J14" s="47">
        <f t="shared" si="0"/>
        <v>0</v>
      </c>
      <c r="K14" s="42"/>
      <c r="L14" s="18"/>
      <c r="M14" s="18"/>
    </row>
    <row r="15" spans="1:13" s="2" customFormat="1" ht="36.75" thickBot="1">
      <c r="A15" s="48" t="s">
        <v>148</v>
      </c>
      <c r="B15" s="49"/>
      <c r="C15" s="49"/>
      <c r="D15" s="49">
        <f>SUM(D5:D14)</f>
        <v>0</v>
      </c>
      <c r="E15" s="49"/>
      <c r="F15" s="49"/>
      <c r="G15" s="49">
        <f>SUM(G5:G14)</f>
        <v>0</v>
      </c>
      <c r="H15" s="50"/>
      <c r="I15" s="50"/>
      <c r="J15" s="50">
        <f>G15-D15</f>
        <v>0</v>
      </c>
      <c r="K15" s="51"/>
    </row>
    <row r="16" spans="1:13" ht="18">
      <c r="A16" s="52" t="s">
        <v>149</v>
      </c>
      <c r="B16" s="93"/>
      <c r="C16" s="93"/>
      <c r="D16" s="53">
        <f t="shared" ref="D16:D25" si="3">B16*C16</f>
        <v>0</v>
      </c>
      <c r="E16" s="93"/>
      <c r="F16" s="93"/>
      <c r="G16" s="53">
        <f t="shared" ref="G16:G25" si="4">E16*F16</f>
        <v>0</v>
      </c>
      <c r="H16" s="54">
        <f t="shared" ref="H16:J25" si="5">E16-B16</f>
        <v>0</v>
      </c>
      <c r="I16" s="54">
        <f t="shared" si="5"/>
        <v>0</v>
      </c>
      <c r="J16" s="54">
        <f>G16-D16</f>
        <v>0</v>
      </c>
      <c r="K16" s="55"/>
      <c r="L16" s="18"/>
      <c r="M16" s="18"/>
    </row>
    <row r="17" spans="1:13" ht="18">
      <c r="A17" s="44"/>
      <c r="B17" s="93"/>
      <c r="C17" s="93"/>
      <c r="D17" s="45">
        <f t="shared" si="3"/>
        <v>0</v>
      </c>
      <c r="E17" s="93"/>
      <c r="F17" s="93"/>
      <c r="G17" s="45">
        <f t="shared" si="4"/>
        <v>0</v>
      </c>
      <c r="H17" s="54">
        <f t="shared" si="5"/>
        <v>0</v>
      </c>
      <c r="I17" s="54">
        <f t="shared" si="5"/>
        <v>0</v>
      </c>
      <c r="J17" s="54">
        <f t="shared" si="5"/>
        <v>0</v>
      </c>
      <c r="K17" s="42"/>
      <c r="L17" s="18"/>
      <c r="M17" s="18"/>
    </row>
    <row r="18" spans="1:13" ht="18">
      <c r="A18" s="44"/>
      <c r="B18" s="93"/>
      <c r="C18" s="93"/>
      <c r="D18" s="45">
        <f t="shared" si="3"/>
        <v>0</v>
      </c>
      <c r="E18" s="93"/>
      <c r="F18" s="93"/>
      <c r="G18" s="45">
        <f t="shared" si="4"/>
        <v>0</v>
      </c>
      <c r="H18" s="54">
        <f t="shared" si="5"/>
        <v>0</v>
      </c>
      <c r="I18" s="54">
        <f t="shared" si="5"/>
        <v>0</v>
      </c>
      <c r="J18" s="54">
        <f t="shared" si="5"/>
        <v>0</v>
      </c>
      <c r="K18" s="42"/>
      <c r="L18" s="18"/>
      <c r="M18" s="18"/>
    </row>
    <row r="19" spans="1:13" ht="18">
      <c r="A19" s="44"/>
      <c r="B19" s="93"/>
      <c r="C19" s="93"/>
      <c r="D19" s="45">
        <f t="shared" si="3"/>
        <v>0</v>
      </c>
      <c r="E19" s="93"/>
      <c r="F19" s="93"/>
      <c r="G19" s="45">
        <f t="shared" si="4"/>
        <v>0</v>
      </c>
      <c r="H19" s="54">
        <f t="shared" si="5"/>
        <v>0</v>
      </c>
      <c r="I19" s="54">
        <f t="shared" si="5"/>
        <v>0</v>
      </c>
      <c r="J19" s="54">
        <f t="shared" si="5"/>
        <v>0</v>
      </c>
      <c r="K19" s="42"/>
      <c r="L19" s="18"/>
      <c r="M19" s="18"/>
    </row>
    <row r="20" spans="1:13" ht="18">
      <c r="A20" s="56"/>
      <c r="B20" s="93"/>
      <c r="C20" s="93"/>
      <c r="D20" s="45">
        <f t="shared" si="3"/>
        <v>0</v>
      </c>
      <c r="E20" s="93"/>
      <c r="F20" s="93"/>
      <c r="G20" s="45">
        <f t="shared" si="4"/>
        <v>0</v>
      </c>
      <c r="H20" s="54">
        <f t="shared" si="5"/>
        <v>0</v>
      </c>
      <c r="I20" s="54">
        <f t="shared" si="5"/>
        <v>0</v>
      </c>
      <c r="J20" s="54">
        <f t="shared" si="5"/>
        <v>0</v>
      </c>
      <c r="K20" s="42"/>
      <c r="L20" s="18"/>
      <c r="M20" s="18"/>
    </row>
    <row r="21" spans="1:13" ht="18">
      <c r="A21" s="44" t="s">
        <v>0</v>
      </c>
      <c r="B21" s="93"/>
      <c r="C21" s="93"/>
      <c r="D21" s="45">
        <f t="shared" si="3"/>
        <v>0</v>
      </c>
      <c r="E21" s="93"/>
      <c r="F21" s="93"/>
      <c r="G21" s="45">
        <f t="shared" si="4"/>
        <v>0</v>
      </c>
      <c r="H21" s="54">
        <f t="shared" si="5"/>
        <v>0</v>
      </c>
      <c r="I21" s="54">
        <f t="shared" si="5"/>
        <v>0</v>
      </c>
      <c r="J21" s="54">
        <f t="shared" si="5"/>
        <v>0</v>
      </c>
      <c r="K21" s="42"/>
      <c r="L21" s="18"/>
      <c r="M21" s="18"/>
    </row>
    <row r="22" spans="1:13" ht="18">
      <c r="A22" s="44"/>
      <c r="B22" s="93"/>
      <c r="C22" s="93"/>
      <c r="D22" s="45">
        <f t="shared" si="3"/>
        <v>0</v>
      </c>
      <c r="E22" s="93"/>
      <c r="F22" s="93"/>
      <c r="G22" s="45">
        <f t="shared" si="4"/>
        <v>0</v>
      </c>
      <c r="H22" s="54">
        <f t="shared" si="5"/>
        <v>0</v>
      </c>
      <c r="I22" s="54">
        <f t="shared" si="5"/>
        <v>0</v>
      </c>
      <c r="J22" s="54">
        <f t="shared" si="5"/>
        <v>0</v>
      </c>
      <c r="K22" s="42"/>
      <c r="L22" s="18"/>
      <c r="M22" s="18"/>
    </row>
    <row r="23" spans="1:13" ht="18">
      <c r="A23" s="44"/>
      <c r="B23" s="93"/>
      <c r="C23" s="93"/>
      <c r="D23" s="45">
        <f t="shared" si="3"/>
        <v>0</v>
      </c>
      <c r="E23" s="93"/>
      <c r="F23" s="93"/>
      <c r="G23" s="45">
        <f t="shared" si="4"/>
        <v>0</v>
      </c>
      <c r="H23" s="54">
        <f t="shared" si="5"/>
        <v>0</v>
      </c>
      <c r="I23" s="54">
        <f t="shared" si="5"/>
        <v>0</v>
      </c>
      <c r="J23" s="54">
        <f t="shared" si="5"/>
        <v>0</v>
      </c>
      <c r="K23" s="42"/>
      <c r="L23" s="18"/>
      <c r="M23" s="18"/>
    </row>
    <row r="24" spans="1:13" ht="18">
      <c r="A24" s="44"/>
      <c r="B24" s="93"/>
      <c r="C24" s="93"/>
      <c r="D24" s="45"/>
      <c r="E24" s="93"/>
      <c r="F24" s="93"/>
      <c r="G24" s="45"/>
      <c r="H24" s="54"/>
      <c r="I24" s="54"/>
      <c r="J24" s="54"/>
      <c r="K24" s="42"/>
      <c r="L24" s="18"/>
      <c r="M24" s="18"/>
    </row>
    <row r="25" spans="1:13" ht="36">
      <c r="A25" s="44" t="s">
        <v>105</v>
      </c>
      <c r="B25" s="93"/>
      <c r="C25" s="93"/>
      <c r="D25" s="45">
        <f t="shared" si="3"/>
        <v>0</v>
      </c>
      <c r="E25" s="93"/>
      <c r="F25" s="93"/>
      <c r="G25" s="45">
        <f t="shared" si="4"/>
        <v>0</v>
      </c>
      <c r="H25" s="54">
        <f t="shared" si="5"/>
        <v>0</v>
      </c>
      <c r="I25" s="54">
        <f t="shared" si="5"/>
        <v>0</v>
      </c>
      <c r="J25" s="54">
        <f t="shared" si="5"/>
        <v>0</v>
      </c>
      <c r="K25" s="42"/>
      <c r="L25" s="18"/>
      <c r="M25" s="18"/>
    </row>
    <row r="26" spans="1:13" ht="54.75" thickBot="1">
      <c r="A26" s="48" t="s">
        <v>182</v>
      </c>
      <c r="B26" s="49">
        <v>0</v>
      </c>
      <c r="C26" s="49">
        <v>0</v>
      </c>
      <c r="D26" s="49">
        <f>SUM(D16:D25)</f>
        <v>0</v>
      </c>
      <c r="E26" s="49">
        <v>0</v>
      </c>
      <c r="F26" s="49">
        <v>0</v>
      </c>
      <c r="G26" s="49">
        <f>SUM(G16:G25)</f>
        <v>0</v>
      </c>
      <c r="H26" s="50"/>
      <c r="I26" s="50"/>
      <c r="J26" s="50">
        <f>G26-D26</f>
        <v>0</v>
      </c>
      <c r="K26" s="57"/>
      <c r="L26" s="18"/>
      <c r="M26" s="18"/>
    </row>
    <row r="27" spans="1:13" ht="36">
      <c r="A27" s="52" t="s">
        <v>103</v>
      </c>
      <c r="B27" s="94"/>
      <c r="C27" s="94"/>
      <c r="D27" s="53">
        <f>B27*C27</f>
        <v>0</v>
      </c>
      <c r="E27" s="94"/>
      <c r="F27" s="94"/>
      <c r="G27" s="53">
        <f>E27*F27</f>
        <v>0</v>
      </c>
      <c r="H27" s="58">
        <f>E27-B27</f>
        <v>0</v>
      </c>
      <c r="I27" s="58">
        <f>F27 -C27</f>
        <v>0</v>
      </c>
      <c r="J27" s="58">
        <f>G27-D27</f>
        <v>0</v>
      </c>
      <c r="K27" s="55"/>
      <c r="L27" s="18"/>
      <c r="M27" s="18"/>
    </row>
    <row r="28" spans="1:13" ht="18">
      <c r="A28" s="44"/>
      <c r="B28" s="93"/>
      <c r="C28" s="93"/>
      <c r="D28" s="45">
        <f t="shared" ref="D28:D35" si="6">B28*C28</f>
        <v>0</v>
      </c>
      <c r="E28" s="93"/>
      <c r="F28" s="93"/>
      <c r="G28" s="45">
        <f t="shared" ref="G28:G35" si="7">E28*F28</f>
        <v>0</v>
      </c>
      <c r="H28" s="58">
        <f t="shared" ref="H28:H35" si="8">E28-B28</f>
        <v>0</v>
      </c>
      <c r="I28" s="58">
        <f t="shared" ref="I28:I35" si="9">F28 -C28</f>
        <v>0</v>
      </c>
      <c r="J28" s="58">
        <f t="shared" ref="J28:J35" si="10">G28-D28</f>
        <v>0</v>
      </c>
      <c r="K28" s="42"/>
      <c r="L28" s="18"/>
      <c r="M28" s="18"/>
    </row>
    <row r="29" spans="1:13" ht="18">
      <c r="A29" s="44"/>
      <c r="B29" s="93"/>
      <c r="C29" s="93"/>
      <c r="D29" s="45">
        <f t="shared" si="6"/>
        <v>0</v>
      </c>
      <c r="E29" s="93"/>
      <c r="F29" s="93"/>
      <c r="G29" s="45">
        <f t="shared" si="7"/>
        <v>0</v>
      </c>
      <c r="H29" s="58">
        <f t="shared" si="8"/>
        <v>0</v>
      </c>
      <c r="I29" s="58">
        <f t="shared" si="9"/>
        <v>0</v>
      </c>
      <c r="J29" s="58">
        <f t="shared" si="10"/>
        <v>0</v>
      </c>
      <c r="K29" s="42"/>
      <c r="L29" s="18"/>
      <c r="M29" s="18"/>
    </row>
    <row r="30" spans="1:13" ht="18">
      <c r="A30" s="44"/>
      <c r="B30" s="93"/>
      <c r="C30" s="93"/>
      <c r="D30" s="45">
        <f t="shared" si="6"/>
        <v>0</v>
      </c>
      <c r="E30" s="93"/>
      <c r="F30" s="93"/>
      <c r="G30" s="45">
        <f t="shared" si="7"/>
        <v>0</v>
      </c>
      <c r="H30" s="58">
        <f t="shared" si="8"/>
        <v>0</v>
      </c>
      <c r="I30" s="58">
        <f t="shared" si="9"/>
        <v>0</v>
      </c>
      <c r="J30" s="58">
        <f t="shared" si="10"/>
        <v>0</v>
      </c>
      <c r="K30" s="42"/>
      <c r="L30" s="18"/>
      <c r="M30" s="25"/>
    </row>
    <row r="31" spans="1:13" ht="18">
      <c r="A31" s="44"/>
      <c r="B31" s="93"/>
      <c r="C31" s="93"/>
      <c r="D31" s="45">
        <f t="shared" si="6"/>
        <v>0</v>
      </c>
      <c r="E31" s="93"/>
      <c r="F31" s="93"/>
      <c r="G31" s="45">
        <f t="shared" si="7"/>
        <v>0</v>
      </c>
      <c r="H31" s="58">
        <f t="shared" si="8"/>
        <v>0</v>
      </c>
      <c r="I31" s="58">
        <f t="shared" si="9"/>
        <v>0</v>
      </c>
      <c r="J31" s="58">
        <f t="shared" si="10"/>
        <v>0</v>
      </c>
      <c r="K31" s="42"/>
      <c r="L31" s="18"/>
      <c r="M31" s="18"/>
    </row>
    <row r="32" spans="1:13" ht="18">
      <c r="A32" s="44"/>
      <c r="B32" s="93"/>
      <c r="C32" s="93"/>
      <c r="D32" s="45">
        <f t="shared" si="6"/>
        <v>0</v>
      </c>
      <c r="E32" s="93"/>
      <c r="F32" s="93"/>
      <c r="G32" s="45">
        <f t="shared" si="7"/>
        <v>0</v>
      </c>
      <c r="H32" s="58">
        <f t="shared" si="8"/>
        <v>0</v>
      </c>
      <c r="I32" s="58">
        <f t="shared" si="9"/>
        <v>0</v>
      </c>
      <c r="J32" s="58">
        <f t="shared" si="10"/>
        <v>0</v>
      </c>
      <c r="K32" s="42"/>
      <c r="L32" s="18"/>
      <c r="M32" s="18"/>
    </row>
    <row r="33" spans="1:13" ht="18">
      <c r="A33" s="44"/>
      <c r="B33" s="93"/>
      <c r="C33" s="93"/>
      <c r="D33" s="45">
        <f t="shared" si="6"/>
        <v>0</v>
      </c>
      <c r="E33" s="93"/>
      <c r="F33" s="93"/>
      <c r="G33" s="45">
        <f t="shared" si="7"/>
        <v>0</v>
      </c>
      <c r="H33" s="58">
        <f t="shared" si="8"/>
        <v>0</v>
      </c>
      <c r="I33" s="58">
        <f t="shared" si="9"/>
        <v>0</v>
      </c>
      <c r="J33" s="58">
        <f t="shared" si="10"/>
        <v>0</v>
      </c>
      <c r="K33" s="42"/>
      <c r="L33" s="18"/>
      <c r="M33" s="18"/>
    </row>
    <row r="34" spans="1:13" ht="18">
      <c r="A34" s="44"/>
      <c r="B34" s="93"/>
      <c r="C34" s="93"/>
      <c r="D34" s="45">
        <f t="shared" si="6"/>
        <v>0</v>
      </c>
      <c r="E34" s="93"/>
      <c r="F34" s="93"/>
      <c r="G34" s="45">
        <f t="shared" si="7"/>
        <v>0</v>
      </c>
      <c r="H34" s="58">
        <f t="shared" si="8"/>
        <v>0</v>
      </c>
      <c r="I34" s="58">
        <f t="shared" si="9"/>
        <v>0</v>
      </c>
      <c r="J34" s="58">
        <f t="shared" si="10"/>
        <v>0</v>
      </c>
      <c r="K34" s="42"/>
      <c r="L34" s="18"/>
      <c r="M34" s="18"/>
    </row>
    <row r="35" spans="1:13" ht="18">
      <c r="A35" s="44"/>
      <c r="B35" s="93"/>
      <c r="C35" s="93"/>
      <c r="D35" s="45">
        <f t="shared" si="6"/>
        <v>0</v>
      </c>
      <c r="E35" s="93"/>
      <c r="F35" s="93"/>
      <c r="G35" s="45">
        <f t="shared" si="7"/>
        <v>0</v>
      </c>
      <c r="H35" s="58">
        <f t="shared" si="8"/>
        <v>0</v>
      </c>
      <c r="I35" s="58">
        <f t="shared" si="9"/>
        <v>0</v>
      </c>
      <c r="J35" s="58">
        <f t="shared" si="10"/>
        <v>0</v>
      </c>
      <c r="K35" s="42"/>
      <c r="L35" s="18"/>
      <c r="M35" s="18"/>
    </row>
    <row r="36" spans="1:13" ht="54.75" thickBot="1">
      <c r="A36" s="48" t="s">
        <v>232</v>
      </c>
      <c r="B36" s="49"/>
      <c r="C36" s="49"/>
      <c r="D36" s="59">
        <f>SUM(D27:D35)</f>
        <v>0</v>
      </c>
      <c r="E36" s="49"/>
      <c r="F36" s="49"/>
      <c r="G36" s="59">
        <f>SUM(G27:G35)</f>
        <v>0</v>
      </c>
      <c r="H36" s="50"/>
      <c r="I36" s="50"/>
      <c r="J36" s="50">
        <f>G36-D36</f>
        <v>0</v>
      </c>
      <c r="K36" s="57"/>
      <c r="L36" s="82" t="s">
        <v>175</v>
      </c>
      <c r="M36" s="18"/>
    </row>
    <row r="37" spans="1:13" s="2" customFormat="1" ht="54.75" thickBot="1">
      <c r="A37" s="60" t="s">
        <v>161</v>
      </c>
      <c r="B37" s="61"/>
      <c r="C37" s="61"/>
      <c r="D37" s="61">
        <f>D15+D26+D36</f>
        <v>0</v>
      </c>
      <c r="E37" s="61"/>
      <c r="F37" s="61"/>
      <c r="G37" s="61">
        <f>G15+G26+G36</f>
        <v>0</v>
      </c>
      <c r="H37" s="62"/>
      <c r="I37" s="62"/>
      <c r="J37" s="62">
        <f>G37-D37</f>
        <v>0</v>
      </c>
      <c r="K37" s="63"/>
      <c r="L37" s="83" t="e">
        <f>D37/L3</f>
        <v>#DIV/0!</v>
      </c>
    </row>
    <row r="38" spans="1:13" s="2" customFormat="1" ht="21" customHeight="1" thickTop="1">
      <c r="A38" s="235" t="s">
        <v>162</v>
      </c>
      <c r="B38" s="235"/>
      <c r="C38" s="235"/>
      <c r="D38" s="235"/>
      <c r="E38" s="235"/>
      <c r="F38" s="235"/>
      <c r="G38" s="235"/>
      <c r="H38" s="235"/>
      <c r="I38" s="235"/>
      <c r="J38" s="235"/>
      <c r="K38" s="235"/>
    </row>
    <row r="39" spans="1:13" s="2" customFormat="1" ht="15" customHeight="1">
      <c r="A39" s="36"/>
      <c r="B39" s="29"/>
      <c r="C39" s="29"/>
      <c r="D39" s="29"/>
      <c r="E39" s="29"/>
      <c r="F39" s="29"/>
      <c r="G39" s="29"/>
      <c r="H39" s="29"/>
      <c r="I39" s="29"/>
      <c r="J39" s="29"/>
      <c r="K39" s="36"/>
    </row>
    <row r="40" spans="1:13" s="2" customFormat="1" ht="21" customHeight="1">
      <c r="A40" s="200" t="s">
        <v>82</v>
      </c>
      <c r="B40" s="201"/>
      <c r="C40" s="201"/>
      <c r="D40" s="201"/>
      <c r="E40" s="201"/>
      <c r="F40" s="201"/>
      <c r="G40" s="201"/>
      <c r="H40" s="201"/>
      <c r="I40" s="201"/>
      <c r="J40" s="201"/>
      <c r="K40" s="201"/>
    </row>
    <row r="41" spans="1:13" s="2" customFormat="1" ht="14.25" customHeight="1">
      <c r="A41" s="236" t="s">
        <v>164</v>
      </c>
      <c r="B41" s="236"/>
      <c r="C41" s="236"/>
      <c r="D41" s="236"/>
      <c r="E41" s="236"/>
      <c r="F41" s="29"/>
      <c r="G41" s="29"/>
      <c r="H41" s="29"/>
      <c r="I41" s="29"/>
      <c r="J41" s="29"/>
      <c r="K41" s="36"/>
    </row>
    <row r="42" spans="1:13" s="2" customFormat="1" ht="22.5" customHeight="1" thickBot="1">
      <c r="A42" s="237"/>
      <c r="B42" s="237"/>
      <c r="C42" s="237"/>
      <c r="D42" s="237"/>
      <c r="E42" s="237"/>
      <c r="F42" s="99"/>
      <c r="G42" s="99"/>
      <c r="H42" s="99"/>
      <c r="I42" s="99"/>
      <c r="J42" s="99"/>
      <c r="K42" s="99"/>
    </row>
    <row r="43" spans="1:13" s="2" customFormat="1" ht="25.5" customHeight="1">
      <c r="A43" s="8" t="s">
        <v>39</v>
      </c>
      <c r="B43" s="26"/>
      <c r="C43" s="26"/>
      <c r="D43" s="27"/>
      <c r="E43" s="28">
        <f>D37</f>
        <v>0</v>
      </c>
      <c r="F43" s="29"/>
      <c r="G43" s="29"/>
      <c r="H43" s="29"/>
      <c r="I43" s="29"/>
      <c r="J43" s="30"/>
      <c r="K43" s="36"/>
    </row>
    <row r="44" spans="1:13" s="2" customFormat="1" ht="36">
      <c r="A44" s="31" t="s">
        <v>163</v>
      </c>
      <c r="B44" s="95">
        <v>0.55000000000000004</v>
      </c>
      <c r="C44" s="9"/>
      <c r="D44" s="11">
        <f>D43*$B$44</f>
        <v>0</v>
      </c>
      <c r="E44" s="19">
        <f>E43*B44</f>
        <v>0</v>
      </c>
      <c r="F44" s="3"/>
      <c r="G44" s="4"/>
      <c r="H44" s="3"/>
      <c r="I44" s="3"/>
      <c r="J44" s="30"/>
      <c r="K44" s="36"/>
    </row>
    <row r="45" spans="1:13" ht="36">
      <c r="A45" s="32" t="s">
        <v>165</v>
      </c>
      <c r="B45" s="5"/>
      <c r="C45" s="5"/>
      <c r="D45" s="12">
        <f>D43+D44</f>
        <v>0</v>
      </c>
      <c r="E45" s="20">
        <f>E43+E44</f>
        <v>0</v>
      </c>
      <c r="F45" s="5"/>
      <c r="G45" s="6"/>
      <c r="H45" s="5"/>
      <c r="I45" s="5"/>
      <c r="J45" s="5"/>
      <c r="K45" s="38"/>
      <c r="L45" s="18"/>
      <c r="M45" s="18"/>
    </row>
    <row r="46" spans="1:13" ht="18">
      <c r="A46" s="33" t="s">
        <v>166</v>
      </c>
      <c r="B46" s="96">
        <v>0.21</v>
      </c>
      <c r="C46" s="10"/>
      <c r="D46" s="13">
        <f>D45*$B$46</f>
        <v>0</v>
      </c>
      <c r="E46" s="21">
        <f>E45*B46</f>
        <v>0</v>
      </c>
      <c r="F46" s="5"/>
      <c r="G46" s="6"/>
      <c r="H46" s="5"/>
      <c r="I46" s="5"/>
      <c r="J46" s="5"/>
      <c r="K46" s="38"/>
      <c r="L46" s="18"/>
      <c r="M46" s="18"/>
    </row>
    <row r="47" spans="1:13" s="2" customFormat="1" ht="39" customHeight="1" thickBot="1">
      <c r="A47" s="228" t="s">
        <v>168</v>
      </c>
      <c r="B47" s="229"/>
      <c r="C47" s="7"/>
      <c r="D47" s="35">
        <f>D45+D46</f>
        <v>0</v>
      </c>
      <c r="E47" s="22">
        <f>SUM(E45:E46)</f>
        <v>0</v>
      </c>
      <c r="F47" s="3"/>
      <c r="G47" s="4"/>
      <c r="H47" s="3"/>
      <c r="I47" s="3"/>
      <c r="J47" s="3"/>
      <c r="K47" s="36"/>
    </row>
    <row r="48" spans="1:13" ht="18">
      <c r="A48" s="38"/>
      <c r="B48" s="64"/>
      <c r="C48" s="38"/>
      <c r="D48" s="38"/>
      <c r="E48" s="38"/>
      <c r="F48" s="38"/>
      <c r="G48" s="38"/>
      <c r="H48" s="38"/>
      <c r="I48" s="38"/>
      <c r="J48" s="38"/>
      <c r="K48" s="38"/>
      <c r="L48" s="18"/>
      <c r="M48" s="18"/>
    </row>
    <row r="49" spans="1:13" ht="19.5" customHeight="1" thickBot="1">
      <c r="A49" s="36" t="s">
        <v>169</v>
      </c>
      <c r="B49" s="65"/>
      <c r="C49" s="38"/>
      <c r="D49" s="38"/>
      <c r="E49" s="38"/>
      <c r="F49" s="38"/>
      <c r="G49" s="38"/>
      <c r="H49" s="38"/>
      <c r="I49" s="38"/>
      <c r="J49" s="38"/>
      <c r="K49" s="38"/>
      <c r="L49" s="18"/>
      <c r="M49" s="18"/>
    </row>
    <row r="50" spans="1:13" s="14" customFormat="1" ht="36">
      <c r="A50" s="87" t="s">
        <v>170</v>
      </c>
      <c r="B50" s="37"/>
      <c r="C50" s="37"/>
      <c r="D50" s="37"/>
      <c r="E50" s="97"/>
      <c r="F50" s="38"/>
      <c r="G50" s="38"/>
      <c r="H50" s="38"/>
      <c r="I50" s="38"/>
      <c r="J50" s="38"/>
      <c r="K50" s="38"/>
      <c r="L50" s="38"/>
      <c r="M50" s="38"/>
    </row>
    <row r="51" spans="1:13" s="14" customFormat="1" ht="18">
      <c r="A51" s="39" t="s">
        <v>167</v>
      </c>
      <c r="B51" s="96">
        <v>0.21</v>
      </c>
      <c r="C51" s="10"/>
      <c r="D51" s="10"/>
      <c r="E51" s="21">
        <f>(E50*B51)/(1+B51)</f>
        <v>0</v>
      </c>
      <c r="F51" s="38"/>
      <c r="G51" s="38"/>
      <c r="H51" s="38"/>
      <c r="I51" s="38"/>
      <c r="J51" s="38"/>
      <c r="K51" s="38"/>
      <c r="L51" s="38"/>
      <c r="M51" s="38"/>
    </row>
    <row r="52" spans="1:13" s="14" customFormat="1" ht="18">
      <c r="A52" s="88" t="s">
        <v>171</v>
      </c>
      <c r="B52" s="5"/>
      <c r="C52" s="5"/>
      <c r="D52" s="5"/>
      <c r="E52" s="20">
        <f>E50-E51</f>
        <v>0</v>
      </c>
      <c r="F52" s="38"/>
      <c r="G52" s="38"/>
      <c r="H52" s="38"/>
      <c r="I52" s="38"/>
      <c r="J52" s="38"/>
      <c r="K52" s="38"/>
      <c r="L52" s="38"/>
      <c r="M52" s="38"/>
    </row>
    <row r="53" spans="1:13" s="14" customFormat="1" ht="18">
      <c r="A53" s="39" t="s">
        <v>172</v>
      </c>
      <c r="B53" s="10"/>
      <c r="C53" s="10"/>
      <c r="D53" s="10"/>
      <c r="E53" s="21">
        <f>D37</f>
        <v>0</v>
      </c>
      <c r="F53" s="38"/>
      <c r="G53" s="38"/>
      <c r="H53" s="38"/>
      <c r="I53" s="38"/>
      <c r="J53" s="38"/>
      <c r="K53" s="38"/>
      <c r="L53" s="38"/>
      <c r="M53" s="38"/>
    </row>
    <row r="54" spans="1:13" s="14" customFormat="1" ht="18">
      <c r="A54" s="89" t="s">
        <v>173</v>
      </c>
      <c r="B54" s="5"/>
      <c r="C54" s="5"/>
      <c r="D54" s="5"/>
      <c r="E54" s="20">
        <f>E52-E53</f>
        <v>0</v>
      </c>
      <c r="F54" s="38"/>
      <c r="G54" s="38"/>
      <c r="H54" s="38"/>
      <c r="I54" s="38"/>
      <c r="J54" s="38"/>
      <c r="K54" s="38"/>
      <c r="L54" s="38"/>
      <c r="M54" s="38"/>
    </row>
    <row r="55" spans="1:13" s="14" customFormat="1" ht="18.75" thickBot="1">
      <c r="A55" s="90" t="s">
        <v>227</v>
      </c>
      <c r="B55" s="40"/>
      <c r="C55" s="40"/>
      <c r="D55" s="40"/>
      <c r="E55" s="66" t="e">
        <f>E54/E52</f>
        <v>#DIV/0!</v>
      </c>
      <c r="F55" s="38"/>
      <c r="G55" s="38"/>
      <c r="H55" s="38"/>
      <c r="I55" s="38"/>
      <c r="J55" s="38"/>
      <c r="K55" s="38"/>
      <c r="L55" s="38"/>
      <c r="M55" s="38"/>
    </row>
    <row r="56" spans="1:13" ht="18">
      <c r="A56" s="67"/>
      <c r="B56" s="67"/>
      <c r="C56" s="67"/>
      <c r="D56" s="67"/>
      <c r="E56" s="67"/>
      <c r="F56" s="80"/>
      <c r="G56" s="80"/>
      <c r="H56" s="80"/>
      <c r="I56" s="80"/>
      <c r="J56" s="80"/>
      <c r="K56" s="80"/>
      <c r="L56" s="25"/>
      <c r="M56" s="18"/>
    </row>
    <row r="57" spans="1:13" ht="18">
      <c r="A57" s="38"/>
      <c r="B57" s="38"/>
      <c r="C57" s="38"/>
      <c r="D57" s="38"/>
      <c r="E57" s="38"/>
      <c r="F57" s="38"/>
      <c r="G57" s="38"/>
      <c r="H57" s="38"/>
      <c r="I57" s="38"/>
      <c r="J57" s="38"/>
      <c r="K57" s="38"/>
      <c r="L57" s="18"/>
      <c r="M57" s="18"/>
    </row>
    <row r="58" spans="1:13" ht="18.75" thickBot="1">
      <c r="A58" s="230" t="s">
        <v>174</v>
      </c>
      <c r="B58" s="230"/>
      <c r="C58" s="230"/>
      <c r="D58" s="230"/>
      <c r="E58" s="230"/>
      <c r="F58" s="79"/>
      <c r="G58" s="79"/>
      <c r="H58" s="79"/>
      <c r="I58" s="79"/>
      <c r="J58" s="79"/>
      <c r="K58" s="79"/>
      <c r="L58" s="81"/>
      <c r="M58" s="18"/>
    </row>
    <row r="59" spans="1:13" ht="18">
      <c r="A59" s="8" t="s">
        <v>39</v>
      </c>
      <c r="B59" s="26"/>
      <c r="C59" s="26"/>
      <c r="D59" s="27"/>
      <c r="E59" s="28" t="e">
        <f>L37</f>
        <v>#DIV/0!</v>
      </c>
      <c r="F59" s="38" t="s">
        <v>176</v>
      </c>
      <c r="G59" s="38"/>
      <c r="H59" s="38"/>
      <c r="I59" s="38"/>
      <c r="J59" s="38"/>
      <c r="K59" s="38"/>
      <c r="L59" s="18"/>
      <c r="M59" s="18"/>
    </row>
    <row r="60" spans="1:13" ht="36">
      <c r="A60" s="31" t="s">
        <v>163</v>
      </c>
      <c r="B60" s="95">
        <v>0.55000000000000004</v>
      </c>
      <c r="C60" s="9"/>
      <c r="D60" s="11">
        <f>D59*$B$44</f>
        <v>0</v>
      </c>
      <c r="E60" s="19" t="e">
        <f>E59*B60</f>
        <v>#DIV/0!</v>
      </c>
      <c r="F60" s="38"/>
      <c r="G60" s="38"/>
      <c r="H60" s="38"/>
      <c r="I60" s="38"/>
      <c r="J60" s="38"/>
      <c r="K60" s="38"/>
      <c r="L60" s="18"/>
      <c r="M60" s="18"/>
    </row>
    <row r="61" spans="1:13" ht="36">
      <c r="A61" s="32" t="s">
        <v>165</v>
      </c>
      <c r="B61" s="5"/>
      <c r="C61" s="5"/>
      <c r="D61" s="12">
        <f>D59+D60</f>
        <v>0</v>
      </c>
      <c r="E61" s="20" t="e">
        <f>E59+E60</f>
        <v>#DIV/0!</v>
      </c>
      <c r="F61" s="38"/>
      <c r="G61" s="38"/>
      <c r="H61" s="38"/>
      <c r="I61" s="38"/>
      <c r="J61" s="38"/>
      <c r="K61" s="38"/>
      <c r="L61" s="18"/>
      <c r="M61" s="18"/>
    </row>
    <row r="62" spans="1:13" ht="18">
      <c r="A62" s="33" t="s">
        <v>166</v>
      </c>
      <c r="B62" s="96">
        <v>0.21</v>
      </c>
      <c r="C62" s="10"/>
      <c r="D62" s="13">
        <f>D61*$B$46</f>
        <v>0</v>
      </c>
      <c r="E62" s="21" t="e">
        <f>E61*B62</f>
        <v>#DIV/0!</v>
      </c>
      <c r="F62" s="38"/>
      <c r="G62" s="38"/>
      <c r="H62" s="38"/>
      <c r="I62" s="38"/>
      <c r="J62" s="38"/>
      <c r="K62" s="38"/>
      <c r="L62" s="18"/>
      <c r="M62" s="18"/>
    </row>
    <row r="63" spans="1:13" ht="54.75" thickBot="1">
      <c r="A63" s="34" t="s">
        <v>178</v>
      </c>
      <c r="B63" s="7"/>
      <c r="C63" s="7"/>
      <c r="D63" s="35">
        <f>D61+D62</f>
        <v>0</v>
      </c>
      <c r="E63" s="22" t="e">
        <f>SUM(E61:E62)</f>
        <v>#DIV/0!</v>
      </c>
      <c r="F63" s="38" t="s">
        <v>176</v>
      </c>
      <c r="G63" s="38"/>
      <c r="H63" s="38"/>
      <c r="I63" s="38"/>
      <c r="J63" s="38"/>
      <c r="K63" s="38"/>
      <c r="L63" s="18"/>
      <c r="M63" s="18"/>
    </row>
    <row r="64" spans="1:13" ht="18">
      <c r="A64" s="38"/>
      <c r="B64" s="38"/>
      <c r="C64" s="38"/>
      <c r="D64" s="38"/>
      <c r="E64" s="38"/>
      <c r="F64" s="38"/>
      <c r="G64" s="38"/>
      <c r="H64" s="38"/>
      <c r="I64" s="38"/>
      <c r="J64" s="38"/>
      <c r="K64" s="38"/>
      <c r="L64" s="18"/>
      <c r="M64" s="18"/>
    </row>
    <row r="65" spans="1:13" ht="36.75" thickBot="1">
      <c r="A65" s="91" t="s">
        <v>169</v>
      </c>
      <c r="B65" s="65"/>
      <c r="C65" s="38"/>
      <c r="D65" s="38"/>
      <c r="E65" s="38"/>
      <c r="F65" s="38"/>
      <c r="G65" s="38"/>
      <c r="H65" s="38"/>
      <c r="I65" s="38"/>
      <c r="J65" s="38"/>
      <c r="K65" s="38"/>
      <c r="L65" s="18"/>
      <c r="M65" s="18"/>
    </row>
    <row r="66" spans="1:13" ht="36">
      <c r="A66" s="87" t="s">
        <v>170</v>
      </c>
      <c r="B66" s="37"/>
      <c r="C66" s="37"/>
      <c r="D66" s="37"/>
      <c r="E66" s="97"/>
      <c r="F66" s="38" t="s">
        <v>176</v>
      </c>
      <c r="G66" s="38"/>
      <c r="H66" s="79"/>
      <c r="I66" s="38"/>
      <c r="J66" s="38"/>
      <c r="K66" s="38"/>
      <c r="L66" s="18"/>
      <c r="M66" s="18"/>
    </row>
    <row r="67" spans="1:13" ht="18">
      <c r="A67" s="39" t="s">
        <v>167</v>
      </c>
      <c r="B67" s="96">
        <v>0.21</v>
      </c>
      <c r="C67" s="10"/>
      <c r="D67" s="10"/>
      <c r="E67" s="21">
        <f>(E66*B67)/(1+B67)</f>
        <v>0</v>
      </c>
      <c r="F67" s="38"/>
      <c r="G67" s="38"/>
      <c r="H67" s="38"/>
      <c r="I67" s="38"/>
      <c r="J67" s="38"/>
      <c r="K67" s="38"/>
      <c r="L67" s="18"/>
      <c r="M67" s="18"/>
    </row>
    <row r="68" spans="1:13" ht="18">
      <c r="A68" s="88" t="s">
        <v>171</v>
      </c>
      <c r="B68" s="5"/>
      <c r="C68" s="5"/>
      <c r="D68" s="5"/>
      <c r="E68" s="20">
        <f>E66-E67</f>
        <v>0</v>
      </c>
      <c r="F68" s="38"/>
      <c r="G68" s="38"/>
      <c r="H68" s="38"/>
      <c r="I68" s="38"/>
      <c r="J68" s="38"/>
      <c r="K68" s="38"/>
      <c r="L68" s="18"/>
      <c r="M68" s="18"/>
    </row>
    <row r="69" spans="1:13" ht="18">
      <c r="A69" s="39" t="s">
        <v>172</v>
      </c>
      <c r="B69" s="10"/>
      <c r="C69" s="10"/>
      <c r="D69" s="10"/>
      <c r="E69" s="21" t="e">
        <f>L37</f>
        <v>#DIV/0!</v>
      </c>
      <c r="F69" s="38"/>
      <c r="G69" s="38"/>
      <c r="H69" s="38"/>
      <c r="I69" s="38"/>
      <c r="J69" s="38"/>
      <c r="K69" s="38"/>
      <c r="L69" s="18"/>
      <c r="M69" s="18"/>
    </row>
    <row r="70" spans="1:13" ht="18">
      <c r="A70" s="89" t="s">
        <v>173</v>
      </c>
      <c r="B70" s="5"/>
      <c r="C70" s="5"/>
      <c r="D70" s="5"/>
      <c r="E70" s="20" t="e">
        <f>E68-E69</f>
        <v>#DIV/0!</v>
      </c>
      <c r="F70" s="38"/>
      <c r="G70" s="38"/>
      <c r="H70" s="38"/>
      <c r="I70" s="38"/>
      <c r="J70" s="38"/>
      <c r="K70" s="38"/>
      <c r="L70" s="18"/>
      <c r="M70" s="18"/>
    </row>
    <row r="71" spans="1:13" ht="18.75" thickBot="1">
      <c r="A71" s="90" t="s">
        <v>227</v>
      </c>
      <c r="B71" s="40"/>
      <c r="C71" s="40"/>
      <c r="D71" s="40"/>
      <c r="E71" s="66" t="e">
        <f>E70/E68</f>
        <v>#DIV/0!</v>
      </c>
      <c r="F71" s="38"/>
      <c r="G71" s="38"/>
      <c r="H71" s="38"/>
      <c r="I71" s="38"/>
      <c r="J71" s="38"/>
      <c r="K71" s="38"/>
      <c r="L71" s="18"/>
      <c r="M71" s="18"/>
    </row>
    <row r="72" spans="1:13" ht="18">
      <c r="A72" s="38"/>
      <c r="B72" s="38"/>
      <c r="C72" s="38"/>
      <c r="D72" s="38"/>
      <c r="E72" s="38"/>
      <c r="F72" s="38"/>
      <c r="G72" s="38"/>
      <c r="H72" s="38"/>
      <c r="I72" s="38"/>
      <c r="J72" s="38"/>
      <c r="K72" s="38"/>
      <c r="L72" s="18"/>
      <c r="M72" s="18"/>
    </row>
    <row r="73" spans="1:13">
      <c r="A73" s="18"/>
      <c r="B73" s="18"/>
      <c r="C73" s="18"/>
      <c r="D73" s="18"/>
      <c r="E73" s="18"/>
      <c r="F73" s="18"/>
      <c r="G73" s="18"/>
      <c r="H73" s="18"/>
      <c r="I73" s="18"/>
      <c r="J73" s="18"/>
      <c r="K73" s="18"/>
      <c r="L73" s="18"/>
      <c r="M73" s="18"/>
    </row>
    <row r="74" spans="1:13">
      <c r="A74" s="18"/>
      <c r="B74" s="18"/>
      <c r="C74" s="18"/>
      <c r="D74" s="18"/>
      <c r="E74" s="18"/>
      <c r="F74" s="18"/>
      <c r="G74" s="18"/>
      <c r="H74" s="18"/>
      <c r="I74" s="18"/>
      <c r="J74" s="18"/>
      <c r="K74" s="18"/>
      <c r="L74" s="18"/>
      <c r="M74" s="18"/>
    </row>
    <row r="75" spans="1:13">
      <c r="A75" s="18"/>
      <c r="B75" s="18"/>
      <c r="C75" s="18"/>
      <c r="D75" s="18"/>
      <c r="E75" s="18"/>
      <c r="F75" s="18"/>
      <c r="G75" s="18"/>
      <c r="H75" s="18"/>
      <c r="I75" s="18"/>
      <c r="J75" s="18"/>
      <c r="K75" s="18"/>
      <c r="L75" s="18"/>
      <c r="M75" s="18"/>
    </row>
    <row r="76" spans="1:13">
      <c r="A76" s="18"/>
      <c r="B76" s="18"/>
      <c r="C76" s="18"/>
      <c r="D76" s="18"/>
      <c r="E76" s="18"/>
      <c r="F76" s="18"/>
      <c r="G76" s="18"/>
      <c r="H76" s="18"/>
      <c r="I76" s="18"/>
      <c r="J76" s="18"/>
      <c r="K76" s="18"/>
      <c r="L76" s="18"/>
      <c r="M76" s="18"/>
    </row>
    <row r="77" spans="1:13">
      <c r="A77" s="18"/>
      <c r="B77" s="18"/>
      <c r="C77" s="18"/>
      <c r="D77" s="18"/>
      <c r="E77" s="18"/>
      <c r="F77" s="18"/>
      <c r="G77" s="18"/>
      <c r="H77" s="18"/>
      <c r="I77" s="18"/>
      <c r="J77" s="18"/>
      <c r="K77" s="18"/>
      <c r="L77" s="18"/>
      <c r="M77" s="18"/>
    </row>
    <row r="78" spans="1:13">
      <c r="A78" s="18"/>
      <c r="B78" s="18"/>
      <c r="C78" s="18"/>
      <c r="D78" s="18"/>
      <c r="E78" s="18"/>
      <c r="F78" s="18"/>
      <c r="G78" s="18"/>
      <c r="H78" s="18"/>
      <c r="I78" s="18"/>
      <c r="J78" s="18"/>
      <c r="K78" s="18"/>
      <c r="L78" s="18"/>
      <c r="M78" s="18"/>
    </row>
  </sheetData>
  <mergeCells count="10">
    <mergeCell ref="A47:B47"/>
    <mergeCell ref="A41:E42"/>
    <mergeCell ref="A58:E58"/>
    <mergeCell ref="A1:K1"/>
    <mergeCell ref="B2:J2"/>
    <mergeCell ref="B3:D3"/>
    <mergeCell ref="E3:G3"/>
    <mergeCell ref="H3:J3"/>
    <mergeCell ref="A38:K38"/>
    <mergeCell ref="A40:K40"/>
  </mergeCells>
  <conditionalFormatting sqref="H41:I41 H39:I39">
    <cfRule type="cellIs" dxfId="7" priority="2" stopIfTrue="1" operator="lessThan">
      <formula>0</formula>
    </cfRule>
  </conditionalFormatting>
  <conditionalFormatting sqref="H5:J37">
    <cfRule type="cellIs" dxfId="6" priority="1" stopIfTrue="1" operator="greaterThan">
      <formula>0</formula>
    </cfRule>
  </conditionalFormatting>
  <printOptions gridLinesSet="0"/>
  <pageMargins left="0.74803149606299213" right="0.74803149606299213" top="0.98425196850393704" bottom="0.98425196850393704" header="0.51181102362204722" footer="0.51181102362204722"/>
  <pageSetup paperSize="9" scale="84" orientation="landscape" r:id="rId1"/>
  <headerFooter alignWithMargins="0">
    <oddHeader>&amp;A</oddHeader>
    <oddFooter>Side &amp;P</oddFooter>
  </headerFooter>
  <rowBreaks count="1" manualBreakCount="1">
    <brk id="38" max="16383" man="1"/>
  </rowBreaks>
</worksheet>
</file>

<file path=xl/worksheets/sheet14.xml><?xml version="1.0" encoding="utf-8"?>
<worksheet xmlns="http://schemas.openxmlformats.org/spreadsheetml/2006/main" xmlns:r="http://schemas.openxmlformats.org/officeDocument/2006/relationships">
  <sheetPr>
    <pageSetUpPr fitToPage="1"/>
  </sheetPr>
  <dimension ref="A1:M78"/>
  <sheetViews>
    <sheetView showGridLines="0" showZeros="0" topLeftCell="A22" zoomScaleNormal="100" workbookViewId="0">
      <selection activeCell="A27" sqref="A27"/>
    </sheetView>
  </sheetViews>
  <sheetFormatPr defaultColWidth="9.140625" defaultRowHeight="12.75"/>
  <cols>
    <col min="1" max="1" width="31.140625" customWidth="1"/>
    <col min="2" max="2" width="11.7109375" customWidth="1"/>
    <col min="3" max="3" width="10.85546875" customWidth="1"/>
    <col min="4" max="4" width="13.7109375" customWidth="1"/>
    <col min="5" max="5" width="12.7109375" customWidth="1"/>
    <col min="6" max="6" width="11.140625" customWidth="1"/>
    <col min="7" max="7" width="12.28515625" customWidth="1"/>
    <col min="8" max="8" width="10.5703125" customWidth="1"/>
    <col min="9" max="9" width="9.7109375" customWidth="1"/>
    <col min="10" max="10" width="12.5703125" customWidth="1"/>
    <col min="11" max="11" width="25.85546875" customWidth="1"/>
    <col min="12" max="12" width="24.140625" customWidth="1"/>
  </cols>
  <sheetData>
    <row r="1" spans="1:13" s="68" customFormat="1" ht="30" customHeight="1">
      <c r="A1" s="231" t="s">
        <v>197</v>
      </c>
      <c r="B1" s="232"/>
      <c r="C1" s="232"/>
      <c r="D1" s="232"/>
      <c r="E1" s="232"/>
      <c r="F1" s="232"/>
      <c r="G1" s="232"/>
      <c r="H1" s="232"/>
      <c r="I1" s="232"/>
      <c r="J1" s="232"/>
      <c r="K1" s="232"/>
      <c r="L1" s="70"/>
    </row>
    <row r="2" spans="1:13" ht="18">
      <c r="A2" s="41" t="s">
        <v>134</v>
      </c>
      <c r="B2" s="233"/>
      <c r="C2" s="233"/>
      <c r="D2" s="233"/>
      <c r="E2" s="233"/>
      <c r="F2" s="233"/>
      <c r="G2" s="233"/>
      <c r="H2" s="233"/>
      <c r="I2" s="233"/>
      <c r="J2" s="233"/>
      <c r="K2" s="42"/>
      <c r="L2" s="71" t="s">
        <v>144</v>
      </c>
      <c r="M2" s="18"/>
    </row>
    <row r="3" spans="1:13" s="1" customFormat="1" ht="19.5" customHeight="1">
      <c r="A3" s="98"/>
      <c r="B3" s="234" t="s">
        <v>230</v>
      </c>
      <c r="C3" s="234"/>
      <c r="D3" s="234"/>
      <c r="E3" s="234" t="s">
        <v>231</v>
      </c>
      <c r="F3" s="234"/>
      <c r="G3" s="234"/>
      <c r="H3" s="234" t="s">
        <v>139</v>
      </c>
      <c r="I3" s="234"/>
      <c r="J3" s="234"/>
      <c r="K3" s="41"/>
      <c r="L3" s="93"/>
      <c r="M3" s="2"/>
    </row>
    <row r="4" spans="1:13" ht="81">
      <c r="A4" s="41" t="s">
        <v>137</v>
      </c>
      <c r="B4" s="43" t="s">
        <v>140</v>
      </c>
      <c r="C4" s="43" t="s">
        <v>141</v>
      </c>
      <c r="D4" s="43" t="s">
        <v>142</v>
      </c>
      <c r="E4" s="43" t="s">
        <v>140</v>
      </c>
      <c r="F4" s="43" t="s">
        <v>141</v>
      </c>
      <c r="G4" s="43" t="s">
        <v>142</v>
      </c>
      <c r="H4" s="43" t="s">
        <v>140</v>
      </c>
      <c r="I4" s="43" t="s">
        <v>141</v>
      </c>
      <c r="J4" s="43" t="s">
        <v>142</v>
      </c>
      <c r="K4" s="86" t="s">
        <v>228</v>
      </c>
      <c r="L4" s="18"/>
      <c r="M4" s="18"/>
    </row>
    <row r="5" spans="1:13" ht="18">
      <c r="A5" s="44" t="s">
        <v>179</v>
      </c>
      <c r="B5" s="93"/>
      <c r="C5" s="93"/>
      <c r="D5" s="45">
        <f>B5*C5</f>
        <v>0</v>
      </c>
      <c r="E5" s="93"/>
      <c r="F5" s="93"/>
      <c r="G5" s="45">
        <f>E5*F5</f>
        <v>0</v>
      </c>
      <c r="H5" s="46">
        <f t="shared" ref="H5:J14" si="0">E5-B5</f>
        <v>0</v>
      </c>
      <c r="I5" s="46">
        <f t="shared" si="0"/>
        <v>0</v>
      </c>
      <c r="J5" s="47">
        <f t="shared" si="0"/>
        <v>0</v>
      </c>
      <c r="K5" s="42"/>
      <c r="L5" s="18"/>
      <c r="M5" s="18"/>
    </row>
    <row r="6" spans="1:13" ht="18">
      <c r="A6" s="44" t="s">
        <v>180</v>
      </c>
      <c r="B6" s="93"/>
      <c r="C6" s="93"/>
      <c r="D6" s="45">
        <f t="shared" ref="D6:D14" si="1">B6*C6</f>
        <v>0</v>
      </c>
      <c r="E6" s="93"/>
      <c r="F6" s="93"/>
      <c r="G6" s="45">
        <f t="shared" ref="G6:G14" si="2">E6*F6</f>
        <v>0</v>
      </c>
      <c r="H6" s="46">
        <f t="shared" si="0"/>
        <v>0</v>
      </c>
      <c r="I6" s="46">
        <f t="shared" si="0"/>
        <v>0</v>
      </c>
      <c r="J6" s="47">
        <f t="shared" si="0"/>
        <v>0</v>
      </c>
      <c r="K6" s="42"/>
      <c r="L6" s="18"/>
      <c r="M6" s="18"/>
    </row>
    <row r="7" spans="1:13" ht="18">
      <c r="A7" s="44" t="s">
        <v>181</v>
      </c>
      <c r="B7" s="93"/>
      <c r="C7" s="93"/>
      <c r="D7" s="45">
        <f t="shared" si="1"/>
        <v>0</v>
      </c>
      <c r="E7" s="93"/>
      <c r="F7" s="93"/>
      <c r="G7" s="45">
        <f t="shared" si="2"/>
        <v>0</v>
      </c>
      <c r="H7" s="46">
        <f t="shared" si="0"/>
        <v>0</v>
      </c>
      <c r="I7" s="46">
        <f t="shared" si="0"/>
        <v>0</v>
      </c>
      <c r="J7" s="47">
        <f t="shared" si="0"/>
        <v>0</v>
      </c>
      <c r="K7" s="42"/>
      <c r="L7" s="18"/>
      <c r="M7" s="18"/>
    </row>
    <row r="8" spans="1:13" ht="18">
      <c r="A8" s="38"/>
      <c r="B8" s="93"/>
      <c r="C8" s="93"/>
      <c r="D8" s="45">
        <f t="shared" si="1"/>
        <v>0</v>
      </c>
      <c r="E8" s="93"/>
      <c r="F8" s="93"/>
      <c r="G8" s="45">
        <f t="shared" si="2"/>
        <v>0</v>
      </c>
      <c r="H8" s="46">
        <f t="shared" si="0"/>
        <v>0</v>
      </c>
      <c r="I8" s="46">
        <f t="shared" si="0"/>
        <v>0</v>
      </c>
      <c r="J8" s="47">
        <f t="shared" si="0"/>
        <v>0</v>
      </c>
      <c r="K8" s="42"/>
      <c r="L8" s="18"/>
      <c r="M8" s="18"/>
    </row>
    <row r="9" spans="1:13" ht="18">
      <c r="A9" s="44"/>
      <c r="B9" s="93"/>
      <c r="C9" s="93"/>
      <c r="D9" s="45">
        <f t="shared" si="1"/>
        <v>0</v>
      </c>
      <c r="E9" s="93"/>
      <c r="F9" s="93"/>
      <c r="G9" s="45">
        <f t="shared" si="2"/>
        <v>0</v>
      </c>
      <c r="H9" s="46">
        <f t="shared" si="0"/>
        <v>0</v>
      </c>
      <c r="I9" s="46">
        <f t="shared" si="0"/>
        <v>0</v>
      </c>
      <c r="J9" s="47">
        <f t="shared" si="0"/>
        <v>0</v>
      </c>
      <c r="K9" s="42"/>
      <c r="L9" s="18"/>
      <c r="M9" s="18"/>
    </row>
    <row r="10" spans="1:13" ht="18">
      <c r="A10" s="44"/>
      <c r="B10" s="93"/>
      <c r="C10" s="93"/>
      <c r="D10" s="45">
        <f t="shared" si="1"/>
        <v>0</v>
      </c>
      <c r="E10" s="93"/>
      <c r="F10" s="93"/>
      <c r="G10" s="45">
        <f t="shared" si="2"/>
        <v>0</v>
      </c>
      <c r="H10" s="46">
        <f t="shared" si="0"/>
        <v>0</v>
      </c>
      <c r="I10" s="46">
        <f t="shared" si="0"/>
        <v>0</v>
      </c>
      <c r="J10" s="47">
        <f t="shared" si="0"/>
        <v>0</v>
      </c>
      <c r="K10" s="42"/>
      <c r="L10" s="18"/>
      <c r="M10" s="18"/>
    </row>
    <row r="11" spans="1:13" ht="18">
      <c r="A11" s="44"/>
      <c r="B11" s="93"/>
      <c r="C11" s="93"/>
      <c r="D11" s="45">
        <f t="shared" si="1"/>
        <v>0</v>
      </c>
      <c r="E11" s="93"/>
      <c r="F11" s="93"/>
      <c r="G11" s="45">
        <f t="shared" si="2"/>
        <v>0</v>
      </c>
      <c r="H11" s="46">
        <f t="shared" si="0"/>
        <v>0</v>
      </c>
      <c r="I11" s="46">
        <f t="shared" si="0"/>
        <v>0</v>
      </c>
      <c r="J11" s="47">
        <f t="shared" si="0"/>
        <v>0</v>
      </c>
      <c r="K11" s="42"/>
      <c r="L11" s="18"/>
      <c r="M11" s="18"/>
    </row>
    <row r="12" spans="1:13" ht="18">
      <c r="A12" s="44"/>
      <c r="B12" s="93"/>
      <c r="C12" s="93"/>
      <c r="D12" s="45">
        <f t="shared" si="1"/>
        <v>0</v>
      </c>
      <c r="E12" s="93"/>
      <c r="F12" s="93"/>
      <c r="G12" s="45">
        <f t="shared" si="2"/>
        <v>0</v>
      </c>
      <c r="H12" s="46">
        <f t="shared" si="0"/>
        <v>0</v>
      </c>
      <c r="I12" s="46">
        <f t="shared" si="0"/>
        <v>0</v>
      </c>
      <c r="J12" s="47">
        <f t="shared" si="0"/>
        <v>0</v>
      </c>
      <c r="K12" s="42"/>
      <c r="L12" s="18"/>
      <c r="M12" s="18"/>
    </row>
    <row r="13" spans="1:13" ht="18">
      <c r="A13" s="44"/>
      <c r="B13" s="93"/>
      <c r="C13" s="93"/>
      <c r="D13" s="45">
        <f t="shared" si="1"/>
        <v>0</v>
      </c>
      <c r="E13" s="93"/>
      <c r="F13" s="93"/>
      <c r="G13" s="45">
        <f t="shared" si="2"/>
        <v>0</v>
      </c>
      <c r="H13" s="46">
        <f t="shared" si="0"/>
        <v>0</v>
      </c>
      <c r="I13" s="46">
        <f t="shared" si="0"/>
        <v>0</v>
      </c>
      <c r="J13" s="47">
        <f t="shared" si="0"/>
        <v>0</v>
      </c>
      <c r="K13" s="42"/>
      <c r="L13" s="18"/>
      <c r="M13" s="18"/>
    </row>
    <row r="14" spans="1:13" ht="18">
      <c r="A14" s="44"/>
      <c r="B14" s="93"/>
      <c r="C14" s="93"/>
      <c r="D14" s="45">
        <f t="shared" si="1"/>
        <v>0</v>
      </c>
      <c r="E14" s="93"/>
      <c r="F14" s="93"/>
      <c r="G14" s="45">
        <f t="shared" si="2"/>
        <v>0</v>
      </c>
      <c r="H14" s="46">
        <f t="shared" si="0"/>
        <v>0</v>
      </c>
      <c r="I14" s="46">
        <f t="shared" si="0"/>
        <v>0</v>
      </c>
      <c r="J14" s="47">
        <f t="shared" si="0"/>
        <v>0</v>
      </c>
      <c r="K14" s="42"/>
      <c r="L14" s="18"/>
      <c r="M14" s="18"/>
    </row>
    <row r="15" spans="1:13" s="2" customFormat="1" ht="36.75" thickBot="1">
      <c r="A15" s="48" t="s">
        <v>148</v>
      </c>
      <c r="B15" s="49"/>
      <c r="C15" s="49"/>
      <c r="D15" s="49">
        <f>SUM(D5:D14)</f>
        <v>0</v>
      </c>
      <c r="E15" s="49"/>
      <c r="F15" s="49"/>
      <c r="G15" s="49">
        <f>SUM(G5:G14)</f>
        <v>0</v>
      </c>
      <c r="H15" s="50"/>
      <c r="I15" s="50"/>
      <c r="J15" s="50">
        <f>G15-D15</f>
        <v>0</v>
      </c>
      <c r="K15" s="51"/>
    </row>
    <row r="16" spans="1:13" ht="18">
      <c r="A16" s="52" t="s">
        <v>149</v>
      </c>
      <c r="B16" s="93"/>
      <c r="C16" s="93"/>
      <c r="D16" s="53">
        <f t="shared" ref="D16:D25" si="3">B16*C16</f>
        <v>0</v>
      </c>
      <c r="E16" s="93"/>
      <c r="F16" s="93"/>
      <c r="G16" s="53">
        <f t="shared" ref="G16:G25" si="4">E16*F16</f>
        <v>0</v>
      </c>
      <c r="H16" s="54">
        <f t="shared" ref="H16:J25" si="5">E16-B16</f>
        <v>0</v>
      </c>
      <c r="I16" s="54">
        <f t="shared" si="5"/>
        <v>0</v>
      </c>
      <c r="J16" s="54">
        <f>G16-D16</f>
        <v>0</v>
      </c>
      <c r="K16" s="55"/>
      <c r="L16" s="18"/>
      <c r="M16" s="18"/>
    </row>
    <row r="17" spans="1:13" ht="18">
      <c r="A17" s="44"/>
      <c r="B17" s="93"/>
      <c r="C17" s="93"/>
      <c r="D17" s="45">
        <f t="shared" si="3"/>
        <v>0</v>
      </c>
      <c r="E17" s="93"/>
      <c r="F17" s="93"/>
      <c r="G17" s="45">
        <f t="shared" si="4"/>
        <v>0</v>
      </c>
      <c r="H17" s="54">
        <f t="shared" si="5"/>
        <v>0</v>
      </c>
      <c r="I17" s="54">
        <f t="shared" si="5"/>
        <v>0</v>
      </c>
      <c r="J17" s="54">
        <f t="shared" si="5"/>
        <v>0</v>
      </c>
      <c r="K17" s="42"/>
      <c r="L17" s="18"/>
      <c r="M17" s="18"/>
    </row>
    <row r="18" spans="1:13" ht="18">
      <c r="A18" s="44"/>
      <c r="B18" s="93"/>
      <c r="C18" s="93"/>
      <c r="D18" s="45">
        <f t="shared" si="3"/>
        <v>0</v>
      </c>
      <c r="E18" s="93"/>
      <c r="F18" s="93"/>
      <c r="G18" s="45">
        <f t="shared" si="4"/>
        <v>0</v>
      </c>
      <c r="H18" s="54">
        <f t="shared" si="5"/>
        <v>0</v>
      </c>
      <c r="I18" s="54">
        <f t="shared" si="5"/>
        <v>0</v>
      </c>
      <c r="J18" s="54">
        <f t="shared" si="5"/>
        <v>0</v>
      </c>
      <c r="K18" s="42"/>
      <c r="L18" s="18"/>
      <c r="M18" s="18"/>
    </row>
    <row r="19" spans="1:13" ht="18">
      <c r="A19" s="44"/>
      <c r="B19" s="93"/>
      <c r="C19" s="93"/>
      <c r="D19" s="45">
        <f t="shared" si="3"/>
        <v>0</v>
      </c>
      <c r="E19" s="93"/>
      <c r="F19" s="93"/>
      <c r="G19" s="45">
        <f t="shared" si="4"/>
        <v>0</v>
      </c>
      <c r="H19" s="54">
        <f t="shared" si="5"/>
        <v>0</v>
      </c>
      <c r="I19" s="54">
        <f t="shared" si="5"/>
        <v>0</v>
      </c>
      <c r="J19" s="54">
        <f t="shared" si="5"/>
        <v>0</v>
      </c>
      <c r="K19" s="42"/>
      <c r="L19" s="18"/>
      <c r="M19" s="18"/>
    </row>
    <row r="20" spans="1:13" ht="18">
      <c r="A20" s="56"/>
      <c r="B20" s="93"/>
      <c r="C20" s="93"/>
      <c r="D20" s="45">
        <f t="shared" si="3"/>
        <v>0</v>
      </c>
      <c r="E20" s="93"/>
      <c r="F20" s="93"/>
      <c r="G20" s="45">
        <f t="shared" si="4"/>
        <v>0</v>
      </c>
      <c r="H20" s="54">
        <f t="shared" si="5"/>
        <v>0</v>
      </c>
      <c r="I20" s="54">
        <f t="shared" si="5"/>
        <v>0</v>
      </c>
      <c r="J20" s="54">
        <f t="shared" si="5"/>
        <v>0</v>
      </c>
      <c r="K20" s="42"/>
      <c r="L20" s="18"/>
      <c r="M20" s="18"/>
    </row>
    <row r="21" spans="1:13" ht="18">
      <c r="A21" s="44" t="s">
        <v>0</v>
      </c>
      <c r="B21" s="93"/>
      <c r="C21" s="93"/>
      <c r="D21" s="45">
        <f t="shared" si="3"/>
        <v>0</v>
      </c>
      <c r="E21" s="93"/>
      <c r="F21" s="93"/>
      <c r="G21" s="45">
        <f t="shared" si="4"/>
        <v>0</v>
      </c>
      <c r="H21" s="54">
        <f t="shared" si="5"/>
        <v>0</v>
      </c>
      <c r="I21" s="54">
        <f t="shared" si="5"/>
        <v>0</v>
      </c>
      <c r="J21" s="54">
        <f t="shared" si="5"/>
        <v>0</v>
      </c>
      <c r="K21" s="42"/>
      <c r="L21" s="18"/>
      <c r="M21" s="18"/>
    </row>
    <row r="22" spans="1:13" ht="18">
      <c r="A22" s="44"/>
      <c r="B22" s="93"/>
      <c r="C22" s="93"/>
      <c r="D22" s="45">
        <f t="shared" si="3"/>
        <v>0</v>
      </c>
      <c r="E22" s="93"/>
      <c r="F22" s="93"/>
      <c r="G22" s="45">
        <f t="shared" si="4"/>
        <v>0</v>
      </c>
      <c r="H22" s="54">
        <f t="shared" si="5"/>
        <v>0</v>
      </c>
      <c r="I22" s="54">
        <f t="shared" si="5"/>
        <v>0</v>
      </c>
      <c r="J22" s="54">
        <f t="shared" si="5"/>
        <v>0</v>
      </c>
      <c r="K22" s="42"/>
      <c r="L22" s="18"/>
      <c r="M22" s="18"/>
    </row>
    <row r="23" spans="1:13" ht="18">
      <c r="A23" s="44"/>
      <c r="B23" s="93"/>
      <c r="C23" s="93"/>
      <c r="D23" s="45">
        <f t="shared" si="3"/>
        <v>0</v>
      </c>
      <c r="E23" s="93"/>
      <c r="F23" s="93"/>
      <c r="G23" s="45">
        <f t="shared" si="4"/>
        <v>0</v>
      </c>
      <c r="H23" s="54">
        <f t="shared" si="5"/>
        <v>0</v>
      </c>
      <c r="I23" s="54">
        <f t="shared" si="5"/>
        <v>0</v>
      </c>
      <c r="J23" s="54">
        <f t="shared" si="5"/>
        <v>0</v>
      </c>
      <c r="K23" s="42"/>
      <c r="L23" s="18"/>
      <c r="M23" s="18"/>
    </row>
    <row r="24" spans="1:13" ht="18">
      <c r="A24" s="44"/>
      <c r="B24" s="93"/>
      <c r="C24" s="93"/>
      <c r="D24" s="45"/>
      <c r="E24" s="93"/>
      <c r="F24" s="93"/>
      <c r="G24" s="45"/>
      <c r="H24" s="54"/>
      <c r="I24" s="54"/>
      <c r="J24" s="54"/>
      <c r="K24" s="42"/>
      <c r="L24" s="18"/>
      <c r="M24" s="18"/>
    </row>
    <row r="25" spans="1:13" ht="36">
      <c r="A25" s="44" t="s">
        <v>105</v>
      </c>
      <c r="B25" s="93"/>
      <c r="C25" s="93"/>
      <c r="D25" s="45">
        <f t="shared" si="3"/>
        <v>0</v>
      </c>
      <c r="E25" s="93"/>
      <c r="F25" s="93"/>
      <c r="G25" s="45">
        <f t="shared" si="4"/>
        <v>0</v>
      </c>
      <c r="H25" s="54">
        <f t="shared" si="5"/>
        <v>0</v>
      </c>
      <c r="I25" s="54">
        <f t="shared" si="5"/>
        <v>0</v>
      </c>
      <c r="J25" s="54">
        <f t="shared" si="5"/>
        <v>0</v>
      </c>
      <c r="K25" s="42"/>
      <c r="L25" s="18"/>
      <c r="M25" s="18"/>
    </row>
    <row r="26" spans="1:13" ht="54.75" thickBot="1">
      <c r="A26" s="48" t="s">
        <v>182</v>
      </c>
      <c r="B26" s="49">
        <v>0</v>
      </c>
      <c r="C26" s="49">
        <v>0</v>
      </c>
      <c r="D26" s="49">
        <f>SUM(D16:D25)</f>
        <v>0</v>
      </c>
      <c r="E26" s="49">
        <v>0</v>
      </c>
      <c r="F26" s="49">
        <v>0</v>
      </c>
      <c r="G26" s="49">
        <f>SUM(G16:G25)</f>
        <v>0</v>
      </c>
      <c r="H26" s="50"/>
      <c r="I26" s="50"/>
      <c r="J26" s="50">
        <f>G26-D26</f>
        <v>0</v>
      </c>
      <c r="K26" s="57"/>
      <c r="L26" s="18"/>
      <c r="M26" s="18"/>
    </row>
    <row r="27" spans="1:13" ht="36">
      <c r="A27" s="52" t="s">
        <v>103</v>
      </c>
      <c r="B27" s="94"/>
      <c r="C27" s="94"/>
      <c r="D27" s="53">
        <f>B27*C27</f>
        <v>0</v>
      </c>
      <c r="E27" s="94"/>
      <c r="F27" s="94"/>
      <c r="G27" s="53">
        <f>E27*F27</f>
        <v>0</v>
      </c>
      <c r="H27" s="58">
        <f>E27-B27</f>
        <v>0</v>
      </c>
      <c r="I27" s="58">
        <f>F27 -C27</f>
        <v>0</v>
      </c>
      <c r="J27" s="58">
        <f>G27-D27</f>
        <v>0</v>
      </c>
      <c r="K27" s="55"/>
      <c r="L27" s="18"/>
      <c r="M27" s="18"/>
    </row>
    <row r="28" spans="1:13" ht="18">
      <c r="A28" s="44"/>
      <c r="B28" s="93"/>
      <c r="C28" s="93"/>
      <c r="D28" s="45">
        <f t="shared" ref="D28:D35" si="6">B28*C28</f>
        <v>0</v>
      </c>
      <c r="E28" s="93"/>
      <c r="F28" s="93"/>
      <c r="G28" s="45">
        <f t="shared" ref="G28:G35" si="7">E28*F28</f>
        <v>0</v>
      </c>
      <c r="H28" s="58">
        <f t="shared" ref="H28:H35" si="8">E28-B28</f>
        <v>0</v>
      </c>
      <c r="I28" s="58">
        <f t="shared" ref="I28:I35" si="9">F28 -C28</f>
        <v>0</v>
      </c>
      <c r="J28" s="58">
        <f t="shared" ref="J28:J35" si="10">G28-D28</f>
        <v>0</v>
      </c>
      <c r="K28" s="42"/>
      <c r="L28" s="18"/>
      <c r="M28" s="18"/>
    </row>
    <row r="29" spans="1:13" ht="18">
      <c r="A29" s="44"/>
      <c r="B29" s="93"/>
      <c r="C29" s="93"/>
      <c r="D29" s="45">
        <f t="shared" si="6"/>
        <v>0</v>
      </c>
      <c r="E29" s="93"/>
      <c r="F29" s="93"/>
      <c r="G29" s="45">
        <f t="shared" si="7"/>
        <v>0</v>
      </c>
      <c r="H29" s="58">
        <f t="shared" si="8"/>
        <v>0</v>
      </c>
      <c r="I29" s="58">
        <f t="shared" si="9"/>
        <v>0</v>
      </c>
      <c r="J29" s="58">
        <f t="shared" si="10"/>
        <v>0</v>
      </c>
      <c r="K29" s="42"/>
      <c r="L29" s="18"/>
      <c r="M29" s="18"/>
    </row>
    <row r="30" spans="1:13" ht="18">
      <c r="A30" s="44"/>
      <c r="B30" s="93"/>
      <c r="C30" s="93"/>
      <c r="D30" s="45">
        <f t="shared" si="6"/>
        <v>0</v>
      </c>
      <c r="E30" s="93"/>
      <c r="F30" s="93"/>
      <c r="G30" s="45">
        <f t="shared" si="7"/>
        <v>0</v>
      </c>
      <c r="H30" s="58">
        <f t="shared" si="8"/>
        <v>0</v>
      </c>
      <c r="I30" s="58">
        <f t="shared" si="9"/>
        <v>0</v>
      </c>
      <c r="J30" s="58">
        <f t="shared" si="10"/>
        <v>0</v>
      </c>
      <c r="K30" s="42"/>
      <c r="L30" s="18"/>
      <c r="M30" s="25"/>
    </row>
    <row r="31" spans="1:13" ht="18">
      <c r="A31" s="44"/>
      <c r="B31" s="93"/>
      <c r="C31" s="93"/>
      <c r="D31" s="45">
        <f t="shared" si="6"/>
        <v>0</v>
      </c>
      <c r="E31" s="93"/>
      <c r="F31" s="93"/>
      <c r="G31" s="45">
        <f t="shared" si="7"/>
        <v>0</v>
      </c>
      <c r="H31" s="58">
        <f t="shared" si="8"/>
        <v>0</v>
      </c>
      <c r="I31" s="58">
        <f t="shared" si="9"/>
        <v>0</v>
      </c>
      <c r="J31" s="58">
        <f t="shared" si="10"/>
        <v>0</v>
      </c>
      <c r="K31" s="42"/>
      <c r="L31" s="18"/>
      <c r="M31" s="18"/>
    </row>
    <row r="32" spans="1:13" ht="18">
      <c r="A32" s="44"/>
      <c r="B32" s="93"/>
      <c r="C32" s="93"/>
      <c r="D32" s="45">
        <f t="shared" si="6"/>
        <v>0</v>
      </c>
      <c r="E32" s="93"/>
      <c r="F32" s="93"/>
      <c r="G32" s="45">
        <f t="shared" si="7"/>
        <v>0</v>
      </c>
      <c r="H32" s="58">
        <f t="shared" si="8"/>
        <v>0</v>
      </c>
      <c r="I32" s="58">
        <f t="shared" si="9"/>
        <v>0</v>
      </c>
      <c r="J32" s="58">
        <f t="shared" si="10"/>
        <v>0</v>
      </c>
      <c r="K32" s="42"/>
      <c r="L32" s="18"/>
      <c r="M32" s="18"/>
    </row>
    <row r="33" spans="1:13" ht="18">
      <c r="A33" s="44"/>
      <c r="B33" s="93"/>
      <c r="C33" s="93"/>
      <c r="D33" s="45">
        <f t="shared" si="6"/>
        <v>0</v>
      </c>
      <c r="E33" s="93"/>
      <c r="F33" s="93"/>
      <c r="G33" s="45">
        <f t="shared" si="7"/>
        <v>0</v>
      </c>
      <c r="H33" s="58">
        <f t="shared" si="8"/>
        <v>0</v>
      </c>
      <c r="I33" s="58">
        <f t="shared" si="9"/>
        <v>0</v>
      </c>
      <c r="J33" s="58">
        <f t="shared" si="10"/>
        <v>0</v>
      </c>
      <c r="K33" s="42"/>
      <c r="L33" s="18"/>
      <c r="M33" s="18"/>
    </row>
    <row r="34" spans="1:13" ht="18">
      <c r="A34" s="44"/>
      <c r="B34" s="93"/>
      <c r="C34" s="93"/>
      <c r="D34" s="45">
        <f t="shared" si="6"/>
        <v>0</v>
      </c>
      <c r="E34" s="93"/>
      <c r="F34" s="93"/>
      <c r="G34" s="45">
        <f t="shared" si="7"/>
        <v>0</v>
      </c>
      <c r="H34" s="58">
        <f t="shared" si="8"/>
        <v>0</v>
      </c>
      <c r="I34" s="58">
        <f t="shared" si="9"/>
        <v>0</v>
      </c>
      <c r="J34" s="58">
        <f t="shared" si="10"/>
        <v>0</v>
      </c>
      <c r="K34" s="42"/>
      <c r="L34" s="18"/>
      <c r="M34" s="18"/>
    </row>
    <row r="35" spans="1:13" ht="18">
      <c r="A35" s="44"/>
      <c r="B35" s="93"/>
      <c r="C35" s="93"/>
      <c r="D35" s="45">
        <f t="shared" si="6"/>
        <v>0</v>
      </c>
      <c r="E35" s="93"/>
      <c r="F35" s="93"/>
      <c r="G35" s="45">
        <f t="shared" si="7"/>
        <v>0</v>
      </c>
      <c r="H35" s="58">
        <f t="shared" si="8"/>
        <v>0</v>
      </c>
      <c r="I35" s="58">
        <f t="shared" si="9"/>
        <v>0</v>
      </c>
      <c r="J35" s="58">
        <f t="shared" si="10"/>
        <v>0</v>
      </c>
      <c r="K35" s="42"/>
      <c r="L35" s="18"/>
      <c r="M35" s="18"/>
    </row>
    <row r="36" spans="1:13" ht="54.75" thickBot="1">
      <c r="A36" s="48" t="s">
        <v>232</v>
      </c>
      <c r="B36" s="49"/>
      <c r="C36" s="49"/>
      <c r="D36" s="59">
        <f>SUM(D27:D35)</f>
        <v>0</v>
      </c>
      <c r="E36" s="49"/>
      <c r="F36" s="49"/>
      <c r="G36" s="59">
        <f>SUM(G27:G35)</f>
        <v>0</v>
      </c>
      <c r="H36" s="50"/>
      <c r="I36" s="50"/>
      <c r="J36" s="50">
        <f>G36-D36</f>
        <v>0</v>
      </c>
      <c r="K36" s="57"/>
      <c r="L36" s="82" t="s">
        <v>175</v>
      </c>
      <c r="M36" s="18"/>
    </row>
    <row r="37" spans="1:13" s="2" customFormat="1" ht="54.75" thickBot="1">
      <c r="A37" s="60" t="s">
        <v>161</v>
      </c>
      <c r="B37" s="61"/>
      <c r="C37" s="61"/>
      <c r="D37" s="61">
        <f>D15+D26+D36</f>
        <v>0</v>
      </c>
      <c r="E37" s="61"/>
      <c r="F37" s="61"/>
      <c r="G37" s="61">
        <f>G15+G26+G36</f>
        <v>0</v>
      </c>
      <c r="H37" s="62"/>
      <c r="I37" s="62"/>
      <c r="J37" s="62">
        <f>G37-D37</f>
        <v>0</v>
      </c>
      <c r="K37" s="63"/>
      <c r="L37" s="83" t="e">
        <f>D37/L3</f>
        <v>#DIV/0!</v>
      </c>
    </row>
    <row r="38" spans="1:13" s="2" customFormat="1" ht="21" customHeight="1" thickTop="1">
      <c r="A38" s="235" t="s">
        <v>162</v>
      </c>
      <c r="B38" s="235"/>
      <c r="C38" s="235"/>
      <c r="D38" s="235"/>
      <c r="E38" s="235"/>
      <c r="F38" s="235"/>
      <c r="G38" s="235"/>
      <c r="H38" s="235"/>
      <c r="I38" s="235"/>
      <c r="J38" s="235"/>
      <c r="K38" s="235"/>
    </row>
    <row r="39" spans="1:13" s="2" customFormat="1" ht="15" customHeight="1">
      <c r="A39" s="36"/>
      <c r="B39" s="29"/>
      <c r="C39" s="29"/>
      <c r="D39" s="29"/>
      <c r="E39" s="29"/>
      <c r="F39" s="29"/>
      <c r="G39" s="29"/>
      <c r="H39" s="29"/>
      <c r="I39" s="29"/>
      <c r="J39" s="29"/>
      <c r="K39" s="36"/>
    </row>
    <row r="40" spans="1:13" s="2" customFormat="1" ht="21" customHeight="1">
      <c r="A40" s="200" t="s">
        <v>82</v>
      </c>
      <c r="B40" s="201"/>
      <c r="C40" s="201"/>
      <c r="D40" s="201"/>
      <c r="E40" s="201"/>
      <c r="F40" s="201"/>
      <c r="G40" s="201"/>
      <c r="H40" s="201"/>
      <c r="I40" s="201"/>
      <c r="J40" s="201"/>
      <c r="K40" s="201"/>
    </row>
    <row r="41" spans="1:13" s="2" customFormat="1" ht="14.25" customHeight="1">
      <c r="A41" s="236" t="s">
        <v>164</v>
      </c>
      <c r="B41" s="236"/>
      <c r="C41" s="236"/>
      <c r="D41" s="236"/>
      <c r="E41" s="236"/>
      <c r="F41" s="29"/>
      <c r="G41" s="29"/>
      <c r="H41" s="29"/>
      <c r="I41" s="29"/>
      <c r="J41" s="29"/>
      <c r="K41" s="36"/>
    </row>
    <row r="42" spans="1:13" s="2" customFormat="1" ht="22.5" customHeight="1" thickBot="1">
      <c r="A42" s="237"/>
      <c r="B42" s="237"/>
      <c r="C42" s="237"/>
      <c r="D42" s="237"/>
      <c r="E42" s="237"/>
      <c r="F42" s="99"/>
      <c r="G42" s="99"/>
      <c r="H42" s="99"/>
      <c r="I42" s="99"/>
      <c r="J42" s="99"/>
      <c r="K42" s="99"/>
    </row>
    <row r="43" spans="1:13" s="2" customFormat="1" ht="25.5" customHeight="1">
      <c r="A43" s="8" t="s">
        <v>39</v>
      </c>
      <c r="B43" s="26"/>
      <c r="C43" s="26"/>
      <c r="D43" s="27"/>
      <c r="E43" s="28">
        <f>D37</f>
        <v>0</v>
      </c>
      <c r="F43" s="29"/>
      <c r="G43" s="29"/>
      <c r="H43" s="29"/>
      <c r="I43" s="29"/>
      <c r="J43" s="30"/>
      <c r="K43" s="36"/>
    </row>
    <row r="44" spans="1:13" s="2" customFormat="1" ht="36">
      <c r="A44" s="31" t="s">
        <v>163</v>
      </c>
      <c r="B44" s="95">
        <v>0.55000000000000004</v>
      </c>
      <c r="C44" s="9"/>
      <c r="D44" s="11">
        <f>D43*$B$44</f>
        <v>0</v>
      </c>
      <c r="E44" s="19">
        <f>E43*B44</f>
        <v>0</v>
      </c>
      <c r="F44" s="3"/>
      <c r="G44" s="4"/>
      <c r="H44" s="3"/>
      <c r="I44" s="3"/>
      <c r="J44" s="30"/>
      <c r="K44" s="36"/>
    </row>
    <row r="45" spans="1:13" ht="36">
      <c r="A45" s="32" t="s">
        <v>165</v>
      </c>
      <c r="B45" s="5"/>
      <c r="C45" s="5"/>
      <c r="D45" s="12">
        <f>D43+D44</f>
        <v>0</v>
      </c>
      <c r="E45" s="20">
        <f>E43+E44</f>
        <v>0</v>
      </c>
      <c r="F45" s="5"/>
      <c r="G45" s="6"/>
      <c r="H45" s="5"/>
      <c r="I45" s="5"/>
      <c r="J45" s="5"/>
      <c r="K45" s="38"/>
      <c r="L45" s="18"/>
      <c r="M45" s="18"/>
    </row>
    <row r="46" spans="1:13" ht="18">
      <c r="A46" s="33" t="s">
        <v>166</v>
      </c>
      <c r="B46" s="96">
        <v>0.21</v>
      </c>
      <c r="C46" s="10"/>
      <c r="D46" s="13">
        <f>D45*$B$46</f>
        <v>0</v>
      </c>
      <c r="E46" s="21">
        <f>E45*B46</f>
        <v>0</v>
      </c>
      <c r="F46" s="5"/>
      <c r="G46" s="6"/>
      <c r="H46" s="5"/>
      <c r="I46" s="5"/>
      <c r="J46" s="5"/>
      <c r="K46" s="38"/>
      <c r="L46" s="18"/>
      <c r="M46" s="18"/>
    </row>
    <row r="47" spans="1:13" s="2" customFormat="1" ht="39" customHeight="1" thickBot="1">
      <c r="A47" s="228" t="s">
        <v>168</v>
      </c>
      <c r="B47" s="229"/>
      <c r="C47" s="7"/>
      <c r="D47" s="35">
        <f>D45+D46</f>
        <v>0</v>
      </c>
      <c r="E47" s="22">
        <f>SUM(E45:E46)</f>
        <v>0</v>
      </c>
      <c r="F47" s="3"/>
      <c r="G47" s="4"/>
      <c r="H47" s="3"/>
      <c r="I47" s="3"/>
      <c r="J47" s="3"/>
      <c r="K47" s="36"/>
    </row>
    <row r="48" spans="1:13" ht="18">
      <c r="A48" s="38"/>
      <c r="B48" s="64"/>
      <c r="C48" s="38"/>
      <c r="D48" s="38"/>
      <c r="E48" s="38"/>
      <c r="F48" s="38"/>
      <c r="G48" s="38"/>
      <c r="H48" s="38"/>
      <c r="I48" s="38"/>
      <c r="J48" s="38"/>
      <c r="K48" s="38"/>
      <c r="L48" s="18"/>
      <c r="M48" s="18"/>
    </row>
    <row r="49" spans="1:13" ht="19.5" customHeight="1" thickBot="1">
      <c r="A49" s="36" t="s">
        <v>169</v>
      </c>
      <c r="B49" s="65"/>
      <c r="C49" s="38"/>
      <c r="D49" s="38"/>
      <c r="E49" s="38"/>
      <c r="F49" s="38"/>
      <c r="G49" s="38"/>
      <c r="H49" s="38"/>
      <c r="I49" s="38"/>
      <c r="J49" s="38"/>
      <c r="K49" s="38"/>
      <c r="L49" s="18"/>
      <c r="M49" s="18"/>
    </row>
    <row r="50" spans="1:13" s="14" customFormat="1" ht="36">
      <c r="A50" s="87" t="s">
        <v>170</v>
      </c>
      <c r="B50" s="37"/>
      <c r="C50" s="37"/>
      <c r="D50" s="37"/>
      <c r="E50" s="97"/>
      <c r="F50" s="38"/>
      <c r="G50" s="38"/>
      <c r="H50" s="38"/>
      <c r="I50" s="38"/>
      <c r="J50" s="38"/>
      <c r="K50" s="38"/>
      <c r="L50" s="38"/>
      <c r="M50" s="38"/>
    </row>
    <row r="51" spans="1:13" s="14" customFormat="1" ht="18">
      <c r="A51" s="39" t="s">
        <v>167</v>
      </c>
      <c r="B51" s="96">
        <v>0.21</v>
      </c>
      <c r="C51" s="10"/>
      <c r="D51" s="10"/>
      <c r="E51" s="21">
        <f>(E50*B51)/(1+B51)</f>
        <v>0</v>
      </c>
      <c r="F51" s="38"/>
      <c r="G51" s="38"/>
      <c r="H51" s="38"/>
      <c r="I51" s="38"/>
      <c r="J51" s="38"/>
      <c r="K51" s="38"/>
      <c r="L51" s="38"/>
      <c r="M51" s="38"/>
    </row>
    <row r="52" spans="1:13" s="14" customFormat="1" ht="18">
      <c r="A52" s="88" t="s">
        <v>171</v>
      </c>
      <c r="B52" s="5"/>
      <c r="C52" s="5"/>
      <c r="D52" s="5"/>
      <c r="E52" s="20">
        <f>E50-E51</f>
        <v>0</v>
      </c>
      <c r="F52" s="38"/>
      <c r="G52" s="38"/>
      <c r="H52" s="38"/>
      <c r="I52" s="38"/>
      <c r="J52" s="38"/>
      <c r="K52" s="38"/>
      <c r="L52" s="38"/>
      <c r="M52" s="38"/>
    </row>
    <row r="53" spans="1:13" s="14" customFormat="1" ht="18">
      <c r="A53" s="39" t="s">
        <v>172</v>
      </c>
      <c r="B53" s="10"/>
      <c r="C53" s="10"/>
      <c r="D53" s="10"/>
      <c r="E53" s="21">
        <f>D37</f>
        <v>0</v>
      </c>
      <c r="F53" s="38"/>
      <c r="G53" s="38"/>
      <c r="H53" s="38"/>
      <c r="I53" s="38"/>
      <c r="J53" s="38"/>
      <c r="K53" s="38"/>
      <c r="L53" s="38"/>
      <c r="M53" s="38"/>
    </row>
    <row r="54" spans="1:13" s="14" customFormat="1" ht="18">
      <c r="A54" s="89" t="s">
        <v>173</v>
      </c>
      <c r="B54" s="5"/>
      <c r="C54" s="5"/>
      <c r="D54" s="5"/>
      <c r="E54" s="20">
        <f>E52-E53</f>
        <v>0</v>
      </c>
      <c r="F54" s="38"/>
      <c r="G54" s="38"/>
      <c r="H54" s="38"/>
      <c r="I54" s="38"/>
      <c r="J54" s="38"/>
      <c r="K54" s="38"/>
      <c r="L54" s="38"/>
      <c r="M54" s="38"/>
    </row>
    <row r="55" spans="1:13" s="14" customFormat="1" ht="18.75" thickBot="1">
      <c r="A55" s="90" t="s">
        <v>227</v>
      </c>
      <c r="B55" s="40"/>
      <c r="C55" s="40"/>
      <c r="D55" s="40"/>
      <c r="E55" s="66" t="e">
        <f>E54/E52</f>
        <v>#DIV/0!</v>
      </c>
      <c r="F55" s="38"/>
      <c r="G55" s="38"/>
      <c r="H55" s="38"/>
      <c r="I55" s="38"/>
      <c r="J55" s="38"/>
      <c r="K55" s="38"/>
      <c r="L55" s="38"/>
      <c r="M55" s="38"/>
    </row>
    <row r="56" spans="1:13" ht="18">
      <c r="A56" s="67"/>
      <c r="B56" s="67"/>
      <c r="C56" s="67"/>
      <c r="D56" s="67"/>
      <c r="E56" s="67"/>
      <c r="F56" s="80"/>
      <c r="G56" s="80"/>
      <c r="H56" s="80"/>
      <c r="I56" s="80"/>
      <c r="J56" s="80"/>
      <c r="K56" s="80"/>
      <c r="L56" s="25"/>
      <c r="M56" s="18"/>
    </row>
    <row r="57" spans="1:13" ht="18">
      <c r="A57" s="38"/>
      <c r="B57" s="38"/>
      <c r="C57" s="38"/>
      <c r="D57" s="38"/>
      <c r="E57" s="38"/>
      <c r="F57" s="38"/>
      <c r="G57" s="38"/>
      <c r="H57" s="38"/>
      <c r="I57" s="38"/>
      <c r="J57" s="38"/>
      <c r="K57" s="38"/>
      <c r="L57" s="18"/>
      <c r="M57" s="18"/>
    </row>
    <row r="58" spans="1:13" ht="18.75" thickBot="1">
      <c r="A58" s="230" t="s">
        <v>174</v>
      </c>
      <c r="B58" s="230"/>
      <c r="C58" s="230"/>
      <c r="D58" s="230"/>
      <c r="E58" s="230"/>
      <c r="F58" s="79"/>
      <c r="G58" s="79"/>
      <c r="H58" s="79"/>
      <c r="I58" s="79"/>
      <c r="J58" s="79"/>
      <c r="K58" s="79"/>
      <c r="L58" s="81"/>
      <c r="M58" s="18"/>
    </row>
    <row r="59" spans="1:13" ht="18">
      <c r="A59" s="8" t="s">
        <v>39</v>
      </c>
      <c r="B59" s="26"/>
      <c r="C59" s="26"/>
      <c r="D59" s="27"/>
      <c r="E59" s="28" t="e">
        <f>L37</f>
        <v>#DIV/0!</v>
      </c>
      <c r="F59" s="38" t="s">
        <v>176</v>
      </c>
      <c r="G59" s="38"/>
      <c r="H59" s="38"/>
      <c r="I59" s="38"/>
      <c r="J59" s="38"/>
      <c r="K59" s="38"/>
      <c r="L59" s="18"/>
      <c r="M59" s="18"/>
    </row>
    <row r="60" spans="1:13" ht="36">
      <c r="A60" s="31" t="s">
        <v>163</v>
      </c>
      <c r="B60" s="95">
        <v>0.55000000000000004</v>
      </c>
      <c r="C60" s="9"/>
      <c r="D60" s="11">
        <f>D59*$B$44</f>
        <v>0</v>
      </c>
      <c r="E60" s="19" t="e">
        <f>E59*B60</f>
        <v>#DIV/0!</v>
      </c>
      <c r="F60" s="38"/>
      <c r="G60" s="38"/>
      <c r="H60" s="38"/>
      <c r="I60" s="38"/>
      <c r="J60" s="38"/>
      <c r="K60" s="38"/>
      <c r="L60" s="18"/>
      <c r="M60" s="18"/>
    </row>
    <row r="61" spans="1:13" ht="36">
      <c r="A61" s="32" t="s">
        <v>165</v>
      </c>
      <c r="B61" s="5"/>
      <c r="C61" s="5"/>
      <c r="D61" s="12">
        <f>D59+D60</f>
        <v>0</v>
      </c>
      <c r="E61" s="20" t="e">
        <f>E59+E60</f>
        <v>#DIV/0!</v>
      </c>
      <c r="F61" s="38"/>
      <c r="G61" s="38"/>
      <c r="H61" s="38"/>
      <c r="I61" s="38"/>
      <c r="J61" s="38"/>
      <c r="K61" s="38"/>
      <c r="L61" s="18"/>
      <c r="M61" s="18"/>
    </row>
    <row r="62" spans="1:13" ht="18">
      <c r="A62" s="33" t="s">
        <v>166</v>
      </c>
      <c r="B62" s="96">
        <v>0.21</v>
      </c>
      <c r="C62" s="10"/>
      <c r="D62" s="13">
        <f>D61*$B$46</f>
        <v>0</v>
      </c>
      <c r="E62" s="21" t="e">
        <f>E61*B62</f>
        <v>#DIV/0!</v>
      </c>
      <c r="F62" s="38"/>
      <c r="G62" s="38"/>
      <c r="H62" s="38"/>
      <c r="I62" s="38"/>
      <c r="J62" s="38"/>
      <c r="K62" s="38"/>
      <c r="L62" s="18"/>
      <c r="M62" s="18"/>
    </row>
    <row r="63" spans="1:13" ht="54.75" thickBot="1">
      <c r="A63" s="34" t="s">
        <v>178</v>
      </c>
      <c r="B63" s="7"/>
      <c r="C63" s="7"/>
      <c r="D63" s="35">
        <f>D61+D62</f>
        <v>0</v>
      </c>
      <c r="E63" s="22" t="e">
        <f>SUM(E61:E62)</f>
        <v>#DIV/0!</v>
      </c>
      <c r="F63" s="38" t="s">
        <v>176</v>
      </c>
      <c r="G63" s="38"/>
      <c r="H63" s="38"/>
      <c r="I63" s="38"/>
      <c r="J63" s="38"/>
      <c r="K63" s="38"/>
      <c r="L63" s="18"/>
      <c r="M63" s="18"/>
    </row>
    <row r="64" spans="1:13" ht="18">
      <c r="A64" s="38"/>
      <c r="B64" s="38"/>
      <c r="C64" s="38"/>
      <c r="D64" s="38"/>
      <c r="E64" s="38"/>
      <c r="F64" s="38"/>
      <c r="G64" s="38"/>
      <c r="H64" s="38"/>
      <c r="I64" s="38"/>
      <c r="J64" s="38"/>
      <c r="K64" s="38"/>
      <c r="L64" s="18"/>
      <c r="M64" s="18"/>
    </row>
    <row r="65" spans="1:13" ht="36.75" thickBot="1">
      <c r="A65" s="91" t="s">
        <v>169</v>
      </c>
      <c r="B65" s="65"/>
      <c r="C65" s="38"/>
      <c r="D65" s="38"/>
      <c r="E65" s="38"/>
      <c r="F65" s="38"/>
      <c r="G65" s="38"/>
      <c r="H65" s="38"/>
      <c r="I65" s="38"/>
      <c r="J65" s="38"/>
      <c r="K65" s="38"/>
      <c r="L65" s="18"/>
      <c r="M65" s="18"/>
    </row>
    <row r="66" spans="1:13" ht="36">
      <c r="A66" s="87" t="s">
        <v>170</v>
      </c>
      <c r="B66" s="37"/>
      <c r="C66" s="37"/>
      <c r="D66" s="37"/>
      <c r="E66" s="97"/>
      <c r="F66" s="38" t="s">
        <v>176</v>
      </c>
      <c r="G66" s="38"/>
      <c r="H66" s="79"/>
      <c r="I66" s="38"/>
      <c r="J66" s="38"/>
      <c r="K66" s="38"/>
      <c r="L66" s="18"/>
      <c r="M66" s="18"/>
    </row>
    <row r="67" spans="1:13" ht="18">
      <c r="A67" s="39" t="s">
        <v>167</v>
      </c>
      <c r="B67" s="96">
        <v>0.21</v>
      </c>
      <c r="C67" s="10"/>
      <c r="D67" s="10"/>
      <c r="E67" s="21">
        <f>(E66*B67)/(1+B67)</f>
        <v>0</v>
      </c>
      <c r="F67" s="38"/>
      <c r="G67" s="38"/>
      <c r="H67" s="38"/>
      <c r="I67" s="38"/>
      <c r="J67" s="38"/>
      <c r="K67" s="38"/>
      <c r="L67" s="18"/>
      <c r="M67" s="18"/>
    </row>
    <row r="68" spans="1:13" ht="18">
      <c r="A68" s="88" t="s">
        <v>171</v>
      </c>
      <c r="B68" s="5"/>
      <c r="C68" s="5"/>
      <c r="D68" s="5"/>
      <c r="E68" s="20">
        <f>E66-E67</f>
        <v>0</v>
      </c>
      <c r="F68" s="38"/>
      <c r="G68" s="38"/>
      <c r="H68" s="38"/>
      <c r="I68" s="38"/>
      <c r="J68" s="38"/>
      <c r="K68" s="38"/>
      <c r="L68" s="18"/>
      <c r="M68" s="18"/>
    </row>
    <row r="69" spans="1:13" ht="18">
      <c r="A69" s="39" t="s">
        <v>172</v>
      </c>
      <c r="B69" s="10"/>
      <c r="C69" s="10"/>
      <c r="D69" s="10"/>
      <c r="E69" s="21" t="e">
        <f>L37</f>
        <v>#DIV/0!</v>
      </c>
      <c r="F69" s="38"/>
      <c r="G69" s="38"/>
      <c r="H69" s="38"/>
      <c r="I69" s="38"/>
      <c r="J69" s="38"/>
      <c r="K69" s="38"/>
      <c r="L69" s="18"/>
      <c r="M69" s="18"/>
    </row>
    <row r="70" spans="1:13" ht="18">
      <c r="A70" s="89" t="s">
        <v>173</v>
      </c>
      <c r="B70" s="5"/>
      <c r="C70" s="5"/>
      <c r="D70" s="5"/>
      <c r="E70" s="20" t="e">
        <f>E68-E69</f>
        <v>#DIV/0!</v>
      </c>
      <c r="F70" s="38"/>
      <c r="G70" s="38"/>
      <c r="H70" s="38"/>
      <c r="I70" s="38"/>
      <c r="J70" s="38"/>
      <c r="K70" s="38"/>
      <c r="L70" s="18"/>
      <c r="M70" s="18"/>
    </row>
    <row r="71" spans="1:13" ht="18.75" thickBot="1">
      <c r="A71" s="90" t="s">
        <v>227</v>
      </c>
      <c r="B71" s="40"/>
      <c r="C71" s="40"/>
      <c r="D71" s="40"/>
      <c r="E71" s="66" t="e">
        <f>E70/E68</f>
        <v>#DIV/0!</v>
      </c>
      <c r="F71" s="38"/>
      <c r="G71" s="38"/>
      <c r="H71" s="38"/>
      <c r="I71" s="38"/>
      <c r="J71" s="38"/>
      <c r="K71" s="38"/>
      <c r="L71" s="18"/>
      <c r="M71" s="18"/>
    </row>
    <row r="72" spans="1:13" ht="18">
      <c r="A72" s="38"/>
      <c r="B72" s="38"/>
      <c r="C72" s="38"/>
      <c r="D72" s="38"/>
      <c r="E72" s="38"/>
      <c r="F72" s="38"/>
      <c r="G72" s="38"/>
      <c r="H72" s="38"/>
      <c r="I72" s="38"/>
      <c r="J72" s="38"/>
      <c r="K72" s="38"/>
      <c r="L72" s="18"/>
      <c r="M72" s="18"/>
    </row>
    <row r="73" spans="1:13">
      <c r="A73" s="18"/>
      <c r="B73" s="18"/>
      <c r="C73" s="18"/>
      <c r="D73" s="18"/>
      <c r="E73" s="18"/>
      <c r="F73" s="18"/>
      <c r="G73" s="18"/>
      <c r="H73" s="18"/>
      <c r="I73" s="18"/>
      <c r="J73" s="18"/>
      <c r="K73" s="18"/>
      <c r="L73" s="18"/>
      <c r="M73" s="18"/>
    </row>
    <row r="74" spans="1:13">
      <c r="A74" s="18"/>
      <c r="B74" s="18"/>
      <c r="C74" s="18"/>
      <c r="D74" s="18"/>
      <c r="E74" s="18"/>
      <c r="F74" s="18"/>
      <c r="G74" s="18"/>
      <c r="H74" s="18"/>
      <c r="I74" s="18"/>
      <c r="J74" s="18"/>
      <c r="K74" s="18"/>
      <c r="L74" s="18"/>
      <c r="M74" s="18"/>
    </row>
    <row r="75" spans="1:13">
      <c r="A75" s="18"/>
      <c r="B75" s="18"/>
      <c r="C75" s="18"/>
      <c r="D75" s="18"/>
      <c r="E75" s="18"/>
      <c r="F75" s="18"/>
      <c r="G75" s="18"/>
      <c r="H75" s="18"/>
      <c r="I75" s="18"/>
      <c r="J75" s="18"/>
      <c r="K75" s="18"/>
      <c r="L75" s="18"/>
      <c r="M75" s="18"/>
    </row>
    <row r="76" spans="1:13">
      <c r="A76" s="18"/>
      <c r="B76" s="18"/>
      <c r="C76" s="18"/>
      <c r="D76" s="18"/>
      <c r="E76" s="18"/>
      <c r="F76" s="18"/>
      <c r="G76" s="18"/>
      <c r="H76" s="18"/>
      <c r="I76" s="18"/>
      <c r="J76" s="18"/>
      <c r="K76" s="18"/>
      <c r="L76" s="18"/>
      <c r="M76" s="18"/>
    </row>
    <row r="77" spans="1:13">
      <c r="A77" s="18"/>
      <c r="B77" s="18"/>
      <c r="C77" s="18"/>
      <c r="D77" s="18"/>
      <c r="E77" s="18"/>
      <c r="F77" s="18"/>
      <c r="G77" s="18"/>
      <c r="H77" s="18"/>
      <c r="I77" s="18"/>
      <c r="J77" s="18"/>
      <c r="K77" s="18"/>
      <c r="L77" s="18"/>
      <c r="M77" s="18"/>
    </row>
    <row r="78" spans="1:13">
      <c r="A78" s="18"/>
      <c r="B78" s="18"/>
      <c r="C78" s="18"/>
      <c r="D78" s="18"/>
      <c r="E78" s="18"/>
      <c r="F78" s="18"/>
      <c r="G78" s="18"/>
      <c r="H78" s="18"/>
      <c r="I78" s="18"/>
      <c r="J78" s="18"/>
      <c r="K78" s="18"/>
      <c r="L78" s="18"/>
      <c r="M78" s="18"/>
    </row>
  </sheetData>
  <mergeCells count="10">
    <mergeCell ref="A47:B47"/>
    <mergeCell ref="A41:E42"/>
    <mergeCell ref="A58:E58"/>
    <mergeCell ref="A1:K1"/>
    <mergeCell ref="B2:J2"/>
    <mergeCell ref="B3:D3"/>
    <mergeCell ref="E3:G3"/>
    <mergeCell ref="H3:J3"/>
    <mergeCell ref="A38:K38"/>
    <mergeCell ref="A40:K40"/>
  </mergeCells>
  <conditionalFormatting sqref="H41:I41 H39:I39">
    <cfRule type="cellIs" dxfId="5" priority="2" stopIfTrue="1" operator="lessThan">
      <formula>0</formula>
    </cfRule>
  </conditionalFormatting>
  <conditionalFormatting sqref="H5:J37">
    <cfRule type="cellIs" dxfId="4" priority="1" stopIfTrue="1" operator="greaterThan">
      <formula>0</formula>
    </cfRule>
  </conditionalFormatting>
  <printOptions gridLinesSet="0"/>
  <pageMargins left="0.74803149606299213" right="0.74803149606299213" top="0.98425196850393704" bottom="0.98425196850393704" header="0.51181102362204722" footer="0.51181102362204722"/>
  <pageSetup paperSize="9" scale="84" orientation="landscape" r:id="rId1"/>
  <headerFooter alignWithMargins="0">
    <oddHeader>&amp;A</oddHeader>
    <oddFooter>Side &amp;P</oddFooter>
  </headerFooter>
  <rowBreaks count="1" manualBreakCount="1">
    <brk id="38" max="16383" man="1"/>
  </rowBreaks>
</worksheet>
</file>

<file path=xl/worksheets/sheet15.xml><?xml version="1.0" encoding="utf-8"?>
<worksheet xmlns="http://schemas.openxmlformats.org/spreadsheetml/2006/main" xmlns:r="http://schemas.openxmlformats.org/officeDocument/2006/relationships">
  <sheetPr>
    <pageSetUpPr fitToPage="1"/>
  </sheetPr>
  <dimension ref="A1:M78"/>
  <sheetViews>
    <sheetView showGridLines="0" showZeros="0" topLeftCell="A28" zoomScaleNormal="100" workbookViewId="0">
      <selection activeCell="A27" sqref="A27"/>
    </sheetView>
  </sheetViews>
  <sheetFormatPr defaultColWidth="9.140625" defaultRowHeight="12.75"/>
  <cols>
    <col min="1" max="1" width="31.140625" customWidth="1"/>
    <col min="2" max="2" width="11.7109375" customWidth="1"/>
    <col min="3" max="3" width="10.85546875" customWidth="1"/>
    <col min="4" max="4" width="13.7109375" customWidth="1"/>
    <col min="5" max="5" width="12.7109375" customWidth="1"/>
    <col min="6" max="6" width="11.140625" customWidth="1"/>
    <col min="7" max="7" width="12.28515625" customWidth="1"/>
    <col min="8" max="8" width="10.5703125" customWidth="1"/>
    <col min="9" max="9" width="9.7109375" customWidth="1"/>
    <col min="10" max="10" width="12.5703125" customWidth="1"/>
    <col min="11" max="11" width="25.85546875" customWidth="1"/>
    <col min="12" max="12" width="24.140625" customWidth="1"/>
  </cols>
  <sheetData>
    <row r="1" spans="1:13" s="68" customFormat="1" ht="30" customHeight="1">
      <c r="A1" s="231" t="s">
        <v>197</v>
      </c>
      <c r="B1" s="232"/>
      <c r="C1" s="232"/>
      <c r="D1" s="232"/>
      <c r="E1" s="232"/>
      <c r="F1" s="232"/>
      <c r="G1" s="232"/>
      <c r="H1" s="232"/>
      <c r="I1" s="232"/>
      <c r="J1" s="232"/>
      <c r="K1" s="232"/>
      <c r="L1" s="70"/>
    </row>
    <row r="2" spans="1:13" ht="18">
      <c r="A2" s="41" t="s">
        <v>134</v>
      </c>
      <c r="B2" s="233"/>
      <c r="C2" s="233"/>
      <c r="D2" s="233"/>
      <c r="E2" s="233"/>
      <c r="F2" s="233"/>
      <c r="G2" s="233"/>
      <c r="H2" s="233"/>
      <c r="I2" s="233"/>
      <c r="J2" s="233"/>
      <c r="K2" s="42"/>
      <c r="L2" s="71" t="s">
        <v>144</v>
      </c>
      <c r="M2" s="18"/>
    </row>
    <row r="3" spans="1:13" s="1" customFormat="1" ht="19.5" customHeight="1">
      <c r="A3" s="98"/>
      <c r="B3" s="234" t="s">
        <v>230</v>
      </c>
      <c r="C3" s="234"/>
      <c r="D3" s="234"/>
      <c r="E3" s="234" t="s">
        <v>231</v>
      </c>
      <c r="F3" s="234"/>
      <c r="G3" s="234"/>
      <c r="H3" s="234" t="s">
        <v>139</v>
      </c>
      <c r="I3" s="234"/>
      <c r="J3" s="234"/>
      <c r="K3" s="41"/>
      <c r="L3" s="93"/>
      <c r="M3" s="2"/>
    </row>
    <row r="4" spans="1:13" ht="81">
      <c r="A4" s="41" t="s">
        <v>137</v>
      </c>
      <c r="B4" s="43" t="s">
        <v>140</v>
      </c>
      <c r="C4" s="43" t="s">
        <v>141</v>
      </c>
      <c r="D4" s="43" t="s">
        <v>142</v>
      </c>
      <c r="E4" s="43" t="s">
        <v>140</v>
      </c>
      <c r="F4" s="43" t="s">
        <v>141</v>
      </c>
      <c r="G4" s="43" t="s">
        <v>142</v>
      </c>
      <c r="H4" s="43" t="s">
        <v>140</v>
      </c>
      <c r="I4" s="43" t="s">
        <v>141</v>
      </c>
      <c r="J4" s="43" t="s">
        <v>142</v>
      </c>
      <c r="K4" s="86" t="s">
        <v>228</v>
      </c>
      <c r="L4" s="18"/>
      <c r="M4" s="18"/>
    </row>
    <row r="5" spans="1:13" ht="18">
      <c r="A5" s="44" t="s">
        <v>179</v>
      </c>
      <c r="B5" s="93"/>
      <c r="C5" s="93"/>
      <c r="D5" s="45">
        <f>B5*C5</f>
        <v>0</v>
      </c>
      <c r="E5" s="93"/>
      <c r="F5" s="93"/>
      <c r="G5" s="45">
        <f>E5*F5</f>
        <v>0</v>
      </c>
      <c r="H5" s="46">
        <f t="shared" ref="H5:J14" si="0">E5-B5</f>
        <v>0</v>
      </c>
      <c r="I5" s="46">
        <f t="shared" si="0"/>
        <v>0</v>
      </c>
      <c r="J5" s="47">
        <f t="shared" si="0"/>
        <v>0</v>
      </c>
      <c r="K5" s="42"/>
      <c r="L5" s="18"/>
      <c r="M5" s="18"/>
    </row>
    <row r="6" spans="1:13" ht="18">
      <c r="A6" s="44" t="s">
        <v>180</v>
      </c>
      <c r="B6" s="93"/>
      <c r="C6" s="93"/>
      <c r="D6" s="45">
        <f t="shared" ref="D6:D14" si="1">B6*C6</f>
        <v>0</v>
      </c>
      <c r="E6" s="93"/>
      <c r="F6" s="93"/>
      <c r="G6" s="45">
        <f t="shared" ref="G6:G14" si="2">E6*F6</f>
        <v>0</v>
      </c>
      <c r="H6" s="46">
        <f t="shared" si="0"/>
        <v>0</v>
      </c>
      <c r="I6" s="46">
        <f t="shared" si="0"/>
        <v>0</v>
      </c>
      <c r="J6" s="47">
        <f t="shared" si="0"/>
        <v>0</v>
      </c>
      <c r="K6" s="42"/>
      <c r="L6" s="18"/>
      <c r="M6" s="18"/>
    </row>
    <row r="7" spans="1:13" ht="18">
      <c r="A7" s="44" t="s">
        <v>181</v>
      </c>
      <c r="B7" s="93"/>
      <c r="C7" s="93"/>
      <c r="D7" s="45">
        <f t="shared" si="1"/>
        <v>0</v>
      </c>
      <c r="E7" s="93"/>
      <c r="F7" s="93"/>
      <c r="G7" s="45">
        <f t="shared" si="2"/>
        <v>0</v>
      </c>
      <c r="H7" s="46">
        <f t="shared" si="0"/>
        <v>0</v>
      </c>
      <c r="I7" s="46">
        <f t="shared" si="0"/>
        <v>0</v>
      </c>
      <c r="J7" s="47">
        <f t="shared" si="0"/>
        <v>0</v>
      </c>
      <c r="K7" s="42"/>
      <c r="L7" s="18"/>
      <c r="M7" s="18"/>
    </row>
    <row r="8" spans="1:13" ht="18">
      <c r="A8" s="38"/>
      <c r="B8" s="93"/>
      <c r="C8" s="93"/>
      <c r="D8" s="45">
        <f t="shared" si="1"/>
        <v>0</v>
      </c>
      <c r="E8" s="93"/>
      <c r="F8" s="93"/>
      <c r="G8" s="45">
        <f t="shared" si="2"/>
        <v>0</v>
      </c>
      <c r="H8" s="46">
        <f t="shared" si="0"/>
        <v>0</v>
      </c>
      <c r="I8" s="46">
        <f t="shared" si="0"/>
        <v>0</v>
      </c>
      <c r="J8" s="47">
        <f t="shared" si="0"/>
        <v>0</v>
      </c>
      <c r="K8" s="42"/>
      <c r="L8" s="18"/>
      <c r="M8" s="18"/>
    </row>
    <row r="9" spans="1:13" ht="18">
      <c r="A9" s="44"/>
      <c r="B9" s="93"/>
      <c r="C9" s="93"/>
      <c r="D9" s="45">
        <f t="shared" si="1"/>
        <v>0</v>
      </c>
      <c r="E9" s="93"/>
      <c r="F9" s="93"/>
      <c r="G9" s="45">
        <f t="shared" si="2"/>
        <v>0</v>
      </c>
      <c r="H9" s="46">
        <f t="shared" si="0"/>
        <v>0</v>
      </c>
      <c r="I9" s="46">
        <f t="shared" si="0"/>
        <v>0</v>
      </c>
      <c r="J9" s="47">
        <f t="shared" si="0"/>
        <v>0</v>
      </c>
      <c r="K9" s="42"/>
      <c r="L9" s="18"/>
      <c r="M9" s="18"/>
    </row>
    <row r="10" spans="1:13" ht="18">
      <c r="A10" s="44"/>
      <c r="B10" s="93"/>
      <c r="C10" s="93"/>
      <c r="D10" s="45">
        <f t="shared" si="1"/>
        <v>0</v>
      </c>
      <c r="E10" s="93"/>
      <c r="F10" s="93"/>
      <c r="G10" s="45">
        <f t="shared" si="2"/>
        <v>0</v>
      </c>
      <c r="H10" s="46">
        <f t="shared" si="0"/>
        <v>0</v>
      </c>
      <c r="I10" s="46">
        <f t="shared" si="0"/>
        <v>0</v>
      </c>
      <c r="J10" s="47">
        <f t="shared" si="0"/>
        <v>0</v>
      </c>
      <c r="K10" s="42"/>
      <c r="L10" s="18"/>
      <c r="M10" s="18"/>
    </row>
    <row r="11" spans="1:13" ht="18">
      <c r="A11" s="44"/>
      <c r="B11" s="93"/>
      <c r="C11" s="93"/>
      <c r="D11" s="45">
        <f t="shared" si="1"/>
        <v>0</v>
      </c>
      <c r="E11" s="93"/>
      <c r="F11" s="93"/>
      <c r="G11" s="45">
        <f t="shared" si="2"/>
        <v>0</v>
      </c>
      <c r="H11" s="46">
        <f t="shared" si="0"/>
        <v>0</v>
      </c>
      <c r="I11" s="46">
        <f t="shared" si="0"/>
        <v>0</v>
      </c>
      <c r="J11" s="47">
        <f t="shared" si="0"/>
        <v>0</v>
      </c>
      <c r="K11" s="42"/>
      <c r="L11" s="18"/>
      <c r="M11" s="18"/>
    </row>
    <row r="12" spans="1:13" ht="18">
      <c r="A12" s="44"/>
      <c r="B12" s="93"/>
      <c r="C12" s="93"/>
      <c r="D12" s="45">
        <f t="shared" si="1"/>
        <v>0</v>
      </c>
      <c r="E12" s="93"/>
      <c r="F12" s="93"/>
      <c r="G12" s="45">
        <f t="shared" si="2"/>
        <v>0</v>
      </c>
      <c r="H12" s="46">
        <f t="shared" si="0"/>
        <v>0</v>
      </c>
      <c r="I12" s="46">
        <f t="shared" si="0"/>
        <v>0</v>
      </c>
      <c r="J12" s="47">
        <f t="shared" si="0"/>
        <v>0</v>
      </c>
      <c r="K12" s="42"/>
      <c r="L12" s="18"/>
      <c r="M12" s="18"/>
    </row>
    <row r="13" spans="1:13" ht="18">
      <c r="A13" s="44"/>
      <c r="B13" s="93"/>
      <c r="C13" s="93"/>
      <c r="D13" s="45">
        <f t="shared" si="1"/>
        <v>0</v>
      </c>
      <c r="E13" s="93"/>
      <c r="F13" s="93"/>
      <c r="G13" s="45">
        <f t="shared" si="2"/>
        <v>0</v>
      </c>
      <c r="H13" s="46">
        <f t="shared" si="0"/>
        <v>0</v>
      </c>
      <c r="I13" s="46">
        <f t="shared" si="0"/>
        <v>0</v>
      </c>
      <c r="J13" s="47">
        <f t="shared" si="0"/>
        <v>0</v>
      </c>
      <c r="K13" s="42"/>
      <c r="L13" s="18"/>
      <c r="M13" s="18"/>
    </row>
    <row r="14" spans="1:13" ht="18">
      <c r="A14" s="44"/>
      <c r="B14" s="93"/>
      <c r="C14" s="93"/>
      <c r="D14" s="45">
        <f t="shared" si="1"/>
        <v>0</v>
      </c>
      <c r="E14" s="93"/>
      <c r="F14" s="93"/>
      <c r="G14" s="45">
        <f t="shared" si="2"/>
        <v>0</v>
      </c>
      <c r="H14" s="46">
        <f t="shared" si="0"/>
        <v>0</v>
      </c>
      <c r="I14" s="46">
        <f t="shared" si="0"/>
        <v>0</v>
      </c>
      <c r="J14" s="47">
        <f t="shared" si="0"/>
        <v>0</v>
      </c>
      <c r="K14" s="42"/>
      <c r="L14" s="18"/>
      <c r="M14" s="18"/>
    </row>
    <row r="15" spans="1:13" s="2" customFormat="1" ht="36.75" thickBot="1">
      <c r="A15" s="48" t="s">
        <v>148</v>
      </c>
      <c r="B15" s="49"/>
      <c r="C15" s="49"/>
      <c r="D15" s="49">
        <f>SUM(D5:D14)</f>
        <v>0</v>
      </c>
      <c r="E15" s="49"/>
      <c r="F15" s="49"/>
      <c r="G15" s="49">
        <f>SUM(G5:G14)</f>
        <v>0</v>
      </c>
      <c r="H15" s="50"/>
      <c r="I15" s="50"/>
      <c r="J15" s="50">
        <f>G15-D15</f>
        <v>0</v>
      </c>
      <c r="K15" s="51"/>
    </row>
    <row r="16" spans="1:13" ht="18">
      <c r="A16" s="52" t="s">
        <v>149</v>
      </c>
      <c r="B16" s="93"/>
      <c r="C16" s="93"/>
      <c r="D16" s="53">
        <f t="shared" ref="D16:D25" si="3">B16*C16</f>
        <v>0</v>
      </c>
      <c r="E16" s="93"/>
      <c r="F16" s="93"/>
      <c r="G16" s="53">
        <f t="shared" ref="G16:G25" si="4">E16*F16</f>
        <v>0</v>
      </c>
      <c r="H16" s="54">
        <f t="shared" ref="H16:J25" si="5">E16-B16</f>
        <v>0</v>
      </c>
      <c r="I16" s="54">
        <f t="shared" si="5"/>
        <v>0</v>
      </c>
      <c r="J16" s="54">
        <f>G16-D16</f>
        <v>0</v>
      </c>
      <c r="K16" s="55"/>
      <c r="L16" s="18"/>
      <c r="M16" s="18"/>
    </row>
    <row r="17" spans="1:13" ht="18">
      <c r="A17" s="44"/>
      <c r="B17" s="93"/>
      <c r="C17" s="93"/>
      <c r="D17" s="45">
        <f t="shared" si="3"/>
        <v>0</v>
      </c>
      <c r="E17" s="93"/>
      <c r="F17" s="93"/>
      <c r="G17" s="45">
        <f t="shared" si="4"/>
        <v>0</v>
      </c>
      <c r="H17" s="54">
        <f t="shared" si="5"/>
        <v>0</v>
      </c>
      <c r="I17" s="54">
        <f t="shared" si="5"/>
        <v>0</v>
      </c>
      <c r="J17" s="54">
        <f t="shared" si="5"/>
        <v>0</v>
      </c>
      <c r="K17" s="42"/>
      <c r="L17" s="18"/>
      <c r="M17" s="18"/>
    </row>
    <row r="18" spans="1:13" ht="18">
      <c r="A18" s="44"/>
      <c r="B18" s="93"/>
      <c r="C18" s="93"/>
      <c r="D18" s="45">
        <f t="shared" si="3"/>
        <v>0</v>
      </c>
      <c r="E18" s="93"/>
      <c r="F18" s="93"/>
      <c r="G18" s="45">
        <f t="shared" si="4"/>
        <v>0</v>
      </c>
      <c r="H18" s="54">
        <f t="shared" si="5"/>
        <v>0</v>
      </c>
      <c r="I18" s="54">
        <f t="shared" si="5"/>
        <v>0</v>
      </c>
      <c r="J18" s="54">
        <f t="shared" si="5"/>
        <v>0</v>
      </c>
      <c r="K18" s="42"/>
      <c r="L18" s="18"/>
      <c r="M18" s="18"/>
    </row>
    <row r="19" spans="1:13" ht="18">
      <c r="A19" s="44"/>
      <c r="B19" s="93"/>
      <c r="C19" s="93"/>
      <c r="D19" s="45">
        <f t="shared" si="3"/>
        <v>0</v>
      </c>
      <c r="E19" s="93"/>
      <c r="F19" s="93"/>
      <c r="G19" s="45">
        <f t="shared" si="4"/>
        <v>0</v>
      </c>
      <c r="H19" s="54">
        <f t="shared" si="5"/>
        <v>0</v>
      </c>
      <c r="I19" s="54">
        <f t="shared" si="5"/>
        <v>0</v>
      </c>
      <c r="J19" s="54">
        <f t="shared" si="5"/>
        <v>0</v>
      </c>
      <c r="K19" s="42"/>
      <c r="L19" s="18"/>
      <c r="M19" s="18"/>
    </row>
    <row r="20" spans="1:13" ht="18">
      <c r="A20" s="56"/>
      <c r="B20" s="93"/>
      <c r="C20" s="93"/>
      <c r="D20" s="45">
        <f t="shared" si="3"/>
        <v>0</v>
      </c>
      <c r="E20" s="93"/>
      <c r="F20" s="93"/>
      <c r="G20" s="45">
        <f t="shared" si="4"/>
        <v>0</v>
      </c>
      <c r="H20" s="54">
        <f t="shared" si="5"/>
        <v>0</v>
      </c>
      <c r="I20" s="54">
        <f t="shared" si="5"/>
        <v>0</v>
      </c>
      <c r="J20" s="54">
        <f t="shared" si="5"/>
        <v>0</v>
      </c>
      <c r="K20" s="42"/>
      <c r="L20" s="18"/>
      <c r="M20" s="18"/>
    </row>
    <row r="21" spans="1:13" ht="18">
      <c r="A21" s="44" t="s">
        <v>0</v>
      </c>
      <c r="B21" s="93"/>
      <c r="C21" s="93"/>
      <c r="D21" s="45">
        <f t="shared" si="3"/>
        <v>0</v>
      </c>
      <c r="E21" s="93"/>
      <c r="F21" s="93"/>
      <c r="G21" s="45">
        <f t="shared" si="4"/>
        <v>0</v>
      </c>
      <c r="H21" s="54">
        <f t="shared" si="5"/>
        <v>0</v>
      </c>
      <c r="I21" s="54">
        <f t="shared" si="5"/>
        <v>0</v>
      </c>
      <c r="J21" s="54">
        <f t="shared" si="5"/>
        <v>0</v>
      </c>
      <c r="K21" s="42"/>
      <c r="L21" s="18"/>
      <c r="M21" s="18"/>
    </row>
    <row r="22" spans="1:13" ht="18">
      <c r="A22" s="44"/>
      <c r="B22" s="93"/>
      <c r="C22" s="93"/>
      <c r="D22" s="45">
        <f t="shared" si="3"/>
        <v>0</v>
      </c>
      <c r="E22" s="93"/>
      <c r="F22" s="93"/>
      <c r="G22" s="45">
        <f t="shared" si="4"/>
        <v>0</v>
      </c>
      <c r="H22" s="54">
        <f t="shared" si="5"/>
        <v>0</v>
      </c>
      <c r="I22" s="54">
        <f t="shared" si="5"/>
        <v>0</v>
      </c>
      <c r="J22" s="54">
        <f t="shared" si="5"/>
        <v>0</v>
      </c>
      <c r="K22" s="42"/>
      <c r="L22" s="18"/>
      <c r="M22" s="18"/>
    </row>
    <row r="23" spans="1:13" ht="18">
      <c r="A23" s="44"/>
      <c r="B23" s="93"/>
      <c r="C23" s="93"/>
      <c r="D23" s="45">
        <f t="shared" si="3"/>
        <v>0</v>
      </c>
      <c r="E23" s="93"/>
      <c r="F23" s="93"/>
      <c r="G23" s="45">
        <f t="shared" si="4"/>
        <v>0</v>
      </c>
      <c r="H23" s="54">
        <f t="shared" si="5"/>
        <v>0</v>
      </c>
      <c r="I23" s="54">
        <f t="shared" si="5"/>
        <v>0</v>
      </c>
      <c r="J23" s="54">
        <f t="shared" si="5"/>
        <v>0</v>
      </c>
      <c r="K23" s="42"/>
      <c r="L23" s="18"/>
      <c r="M23" s="18"/>
    </row>
    <row r="24" spans="1:13" ht="18">
      <c r="A24" s="44"/>
      <c r="B24" s="93"/>
      <c r="C24" s="93"/>
      <c r="D24" s="45"/>
      <c r="E24" s="93"/>
      <c r="F24" s="93"/>
      <c r="G24" s="45"/>
      <c r="H24" s="54"/>
      <c r="I24" s="54"/>
      <c r="J24" s="54"/>
      <c r="K24" s="42"/>
      <c r="L24" s="18"/>
      <c r="M24" s="18"/>
    </row>
    <row r="25" spans="1:13" ht="36">
      <c r="A25" s="44" t="s">
        <v>105</v>
      </c>
      <c r="B25" s="93"/>
      <c r="C25" s="93"/>
      <c r="D25" s="45">
        <f t="shared" si="3"/>
        <v>0</v>
      </c>
      <c r="E25" s="93"/>
      <c r="F25" s="93"/>
      <c r="G25" s="45">
        <f t="shared" si="4"/>
        <v>0</v>
      </c>
      <c r="H25" s="54">
        <f t="shared" si="5"/>
        <v>0</v>
      </c>
      <c r="I25" s="54">
        <f t="shared" si="5"/>
        <v>0</v>
      </c>
      <c r="J25" s="54">
        <f t="shared" si="5"/>
        <v>0</v>
      </c>
      <c r="K25" s="42"/>
      <c r="L25" s="18"/>
      <c r="M25" s="18"/>
    </row>
    <row r="26" spans="1:13" ht="54.75" thickBot="1">
      <c r="A26" s="48" t="s">
        <v>182</v>
      </c>
      <c r="B26" s="49">
        <v>0</v>
      </c>
      <c r="C26" s="49">
        <v>0</v>
      </c>
      <c r="D26" s="49">
        <f>SUM(D16:D25)</f>
        <v>0</v>
      </c>
      <c r="E26" s="49">
        <v>0</v>
      </c>
      <c r="F26" s="49">
        <v>0</v>
      </c>
      <c r="G26" s="49">
        <f>SUM(G16:G25)</f>
        <v>0</v>
      </c>
      <c r="H26" s="50"/>
      <c r="I26" s="50"/>
      <c r="J26" s="50">
        <f>G26-D26</f>
        <v>0</v>
      </c>
      <c r="K26" s="57"/>
      <c r="L26" s="18"/>
      <c r="M26" s="18"/>
    </row>
    <row r="27" spans="1:13" ht="36">
      <c r="A27" s="52" t="s">
        <v>103</v>
      </c>
      <c r="B27" s="94"/>
      <c r="C27" s="94"/>
      <c r="D27" s="53">
        <f>B27*C27</f>
        <v>0</v>
      </c>
      <c r="E27" s="94"/>
      <c r="F27" s="94"/>
      <c r="G27" s="53">
        <f>E27*F27</f>
        <v>0</v>
      </c>
      <c r="H27" s="58">
        <f>E27-B27</f>
        <v>0</v>
      </c>
      <c r="I27" s="58">
        <f>F27 -C27</f>
        <v>0</v>
      </c>
      <c r="J27" s="58">
        <f>G27-D27</f>
        <v>0</v>
      </c>
      <c r="K27" s="55"/>
      <c r="L27" s="18"/>
      <c r="M27" s="18"/>
    </row>
    <row r="28" spans="1:13" ht="18">
      <c r="A28" s="44"/>
      <c r="B28" s="93"/>
      <c r="C28" s="93"/>
      <c r="D28" s="45">
        <f t="shared" ref="D28:D35" si="6">B28*C28</f>
        <v>0</v>
      </c>
      <c r="E28" s="93"/>
      <c r="F28" s="93"/>
      <c r="G28" s="45">
        <f t="shared" ref="G28:G35" si="7">E28*F28</f>
        <v>0</v>
      </c>
      <c r="H28" s="58">
        <f t="shared" ref="H28:H35" si="8">E28-B28</f>
        <v>0</v>
      </c>
      <c r="I28" s="58">
        <f t="shared" ref="I28:I35" si="9">F28 -C28</f>
        <v>0</v>
      </c>
      <c r="J28" s="58">
        <f t="shared" ref="J28:J35" si="10">G28-D28</f>
        <v>0</v>
      </c>
      <c r="K28" s="42"/>
      <c r="L28" s="18"/>
      <c r="M28" s="18"/>
    </row>
    <row r="29" spans="1:13" ht="18">
      <c r="A29" s="44"/>
      <c r="B29" s="93"/>
      <c r="C29" s="93"/>
      <c r="D29" s="45">
        <f t="shared" si="6"/>
        <v>0</v>
      </c>
      <c r="E29" s="93"/>
      <c r="F29" s="93"/>
      <c r="G29" s="45">
        <f t="shared" si="7"/>
        <v>0</v>
      </c>
      <c r="H29" s="58">
        <f t="shared" si="8"/>
        <v>0</v>
      </c>
      <c r="I29" s="58">
        <f t="shared" si="9"/>
        <v>0</v>
      </c>
      <c r="J29" s="58">
        <f t="shared" si="10"/>
        <v>0</v>
      </c>
      <c r="K29" s="42"/>
      <c r="L29" s="18"/>
      <c r="M29" s="18"/>
    </row>
    <row r="30" spans="1:13" ht="18">
      <c r="A30" s="44"/>
      <c r="B30" s="93"/>
      <c r="C30" s="93"/>
      <c r="D30" s="45">
        <f t="shared" si="6"/>
        <v>0</v>
      </c>
      <c r="E30" s="93"/>
      <c r="F30" s="93"/>
      <c r="G30" s="45">
        <f t="shared" si="7"/>
        <v>0</v>
      </c>
      <c r="H30" s="58">
        <f t="shared" si="8"/>
        <v>0</v>
      </c>
      <c r="I30" s="58">
        <f t="shared" si="9"/>
        <v>0</v>
      </c>
      <c r="J30" s="58">
        <f t="shared" si="10"/>
        <v>0</v>
      </c>
      <c r="K30" s="42"/>
      <c r="L30" s="18"/>
      <c r="M30" s="25"/>
    </row>
    <row r="31" spans="1:13" ht="18">
      <c r="A31" s="44"/>
      <c r="B31" s="93"/>
      <c r="C31" s="93"/>
      <c r="D31" s="45">
        <f t="shared" si="6"/>
        <v>0</v>
      </c>
      <c r="E31" s="93"/>
      <c r="F31" s="93"/>
      <c r="G31" s="45">
        <f t="shared" si="7"/>
        <v>0</v>
      </c>
      <c r="H31" s="58">
        <f t="shared" si="8"/>
        <v>0</v>
      </c>
      <c r="I31" s="58">
        <f t="shared" si="9"/>
        <v>0</v>
      </c>
      <c r="J31" s="58">
        <f t="shared" si="10"/>
        <v>0</v>
      </c>
      <c r="K31" s="42"/>
      <c r="L31" s="18"/>
      <c r="M31" s="18"/>
    </row>
    <row r="32" spans="1:13" ht="18">
      <c r="A32" s="44"/>
      <c r="B32" s="93"/>
      <c r="C32" s="93"/>
      <c r="D32" s="45">
        <f t="shared" si="6"/>
        <v>0</v>
      </c>
      <c r="E32" s="93"/>
      <c r="F32" s="93"/>
      <c r="G32" s="45">
        <f t="shared" si="7"/>
        <v>0</v>
      </c>
      <c r="H32" s="58">
        <f t="shared" si="8"/>
        <v>0</v>
      </c>
      <c r="I32" s="58">
        <f t="shared" si="9"/>
        <v>0</v>
      </c>
      <c r="J32" s="58">
        <f t="shared" si="10"/>
        <v>0</v>
      </c>
      <c r="K32" s="42"/>
      <c r="L32" s="18"/>
      <c r="M32" s="18"/>
    </row>
    <row r="33" spans="1:13" ht="18">
      <c r="A33" s="44"/>
      <c r="B33" s="93"/>
      <c r="C33" s="93"/>
      <c r="D33" s="45">
        <f t="shared" si="6"/>
        <v>0</v>
      </c>
      <c r="E33" s="93"/>
      <c r="F33" s="93"/>
      <c r="G33" s="45">
        <f t="shared" si="7"/>
        <v>0</v>
      </c>
      <c r="H33" s="58">
        <f t="shared" si="8"/>
        <v>0</v>
      </c>
      <c r="I33" s="58">
        <f t="shared" si="9"/>
        <v>0</v>
      </c>
      <c r="J33" s="58">
        <f t="shared" si="10"/>
        <v>0</v>
      </c>
      <c r="K33" s="42"/>
      <c r="L33" s="18"/>
      <c r="M33" s="18"/>
    </row>
    <row r="34" spans="1:13" ht="18">
      <c r="A34" s="44"/>
      <c r="B34" s="93"/>
      <c r="C34" s="93"/>
      <c r="D34" s="45">
        <f t="shared" si="6"/>
        <v>0</v>
      </c>
      <c r="E34" s="93"/>
      <c r="F34" s="93"/>
      <c r="G34" s="45">
        <f t="shared" si="7"/>
        <v>0</v>
      </c>
      <c r="H34" s="58">
        <f t="shared" si="8"/>
        <v>0</v>
      </c>
      <c r="I34" s="58">
        <f t="shared" si="9"/>
        <v>0</v>
      </c>
      <c r="J34" s="58">
        <f t="shared" si="10"/>
        <v>0</v>
      </c>
      <c r="K34" s="42"/>
      <c r="L34" s="18"/>
      <c r="M34" s="18"/>
    </row>
    <row r="35" spans="1:13" ht="18">
      <c r="A35" s="44"/>
      <c r="B35" s="93"/>
      <c r="C35" s="93"/>
      <c r="D35" s="45">
        <f t="shared" si="6"/>
        <v>0</v>
      </c>
      <c r="E35" s="93"/>
      <c r="F35" s="93"/>
      <c r="G35" s="45">
        <f t="shared" si="7"/>
        <v>0</v>
      </c>
      <c r="H35" s="58">
        <f t="shared" si="8"/>
        <v>0</v>
      </c>
      <c r="I35" s="58">
        <f t="shared" si="9"/>
        <v>0</v>
      </c>
      <c r="J35" s="58">
        <f t="shared" si="10"/>
        <v>0</v>
      </c>
      <c r="K35" s="42"/>
      <c r="L35" s="18"/>
      <c r="M35" s="18"/>
    </row>
    <row r="36" spans="1:13" ht="54.75" thickBot="1">
      <c r="A36" s="48" t="s">
        <v>232</v>
      </c>
      <c r="B36" s="49"/>
      <c r="C36" s="49"/>
      <c r="D36" s="59">
        <f>SUM(D27:D35)</f>
        <v>0</v>
      </c>
      <c r="E36" s="49"/>
      <c r="F36" s="49"/>
      <c r="G36" s="59">
        <f>SUM(G27:G35)</f>
        <v>0</v>
      </c>
      <c r="H36" s="50"/>
      <c r="I36" s="50"/>
      <c r="J36" s="50">
        <f>G36-D36</f>
        <v>0</v>
      </c>
      <c r="K36" s="57"/>
      <c r="L36" s="82" t="s">
        <v>175</v>
      </c>
      <c r="M36" s="18"/>
    </row>
    <row r="37" spans="1:13" s="2" customFormat="1" ht="54.75" thickBot="1">
      <c r="A37" s="60" t="s">
        <v>161</v>
      </c>
      <c r="B37" s="61"/>
      <c r="C37" s="61"/>
      <c r="D37" s="61">
        <f>D15+D26+D36</f>
        <v>0</v>
      </c>
      <c r="E37" s="61"/>
      <c r="F37" s="61"/>
      <c r="G37" s="61">
        <f>G15+G26+G36</f>
        <v>0</v>
      </c>
      <c r="H37" s="62"/>
      <c r="I37" s="62"/>
      <c r="J37" s="62">
        <f>G37-D37</f>
        <v>0</v>
      </c>
      <c r="K37" s="63"/>
      <c r="L37" s="83" t="e">
        <f>D37/L3</f>
        <v>#DIV/0!</v>
      </c>
    </row>
    <row r="38" spans="1:13" s="2" customFormat="1" ht="21" customHeight="1" thickTop="1">
      <c r="A38" s="235" t="s">
        <v>162</v>
      </c>
      <c r="B38" s="235"/>
      <c r="C38" s="235"/>
      <c r="D38" s="235"/>
      <c r="E38" s="235"/>
      <c r="F38" s="235"/>
      <c r="G38" s="235"/>
      <c r="H38" s="235"/>
      <c r="I38" s="235"/>
      <c r="J38" s="235"/>
      <c r="K38" s="235"/>
    </row>
    <row r="39" spans="1:13" s="2" customFormat="1" ht="15" customHeight="1">
      <c r="A39" s="36"/>
      <c r="B39" s="29"/>
      <c r="C39" s="29"/>
      <c r="D39" s="29"/>
      <c r="E39" s="29"/>
      <c r="F39" s="29"/>
      <c r="G39" s="29"/>
      <c r="H39" s="29"/>
      <c r="I39" s="29"/>
      <c r="J39" s="29"/>
      <c r="K39" s="36"/>
    </row>
    <row r="40" spans="1:13" s="2" customFormat="1" ht="21" customHeight="1">
      <c r="A40" s="200" t="s">
        <v>82</v>
      </c>
      <c r="B40" s="201"/>
      <c r="C40" s="201"/>
      <c r="D40" s="201"/>
      <c r="E40" s="201"/>
      <c r="F40" s="201"/>
      <c r="G40" s="201"/>
      <c r="H40" s="201"/>
      <c r="I40" s="201"/>
      <c r="J40" s="201"/>
      <c r="K40" s="201"/>
    </row>
    <row r="41" spans="1:13" s="2" customFormat="1" ht="14.25" customHeight="1">
      <c r="A41" s="236" t="s">
        <v>164</v>
      </c>
      <c r="B41" s="236"/>
      <c r="C41" s="236"/>
      <c r="D41" s="236"/>
      <c r="E41" s="236"/>
      <c r="F41" s="29"/>
      <c r="G41" s="29"/>
      <c r="H41" s="29"/>
      <c r="I41" s="29"/>
      <c r="J41" s="29"/>
      <c r="K41" s="36"/>
    </row>
    <row r="42" spans="1:13" s="2" customFormat="1" ht="22.5" customHeight="1" thickBot="1">
      <c r="A42" s="237"/>
      <c r="B42" s="237"/>
      <c r="C42" s="237"/>
      <c r="D42" s="237"/>
      <c r="E42" s="237"/>
      <c r="F42" s="99"/>
      <c r="G42" s="99"/>
      <c r="H42" s="99"/>
      <c r="I42" s="99"/>
      <c r="J42" s="99"/>
      <c r="K42" s="99"/>
    </row>
    <row r="43" spans="1:13" s="2" customFormat="1" ht="25.5" customHeight="1">
      <c r="A43" s="8" t="s">
        <v>39</v>
      </c>
      <c r="B43" s="26"/>
      <c r="C43" s="26"/>
      <c r="D43" s="27"/>
      <c r="E43" s="28">
        <f>D37</f>
        <v>0</v>
      </c>
      <c r="F43" s="29"/>
      <c r="G43" s="29"/>
      <c r="H43" s="29"/>
      <c r="I43" s="29"/>
      <c r="J43" s="30"/>
      <c r="K43" s="36"/>
    </row>
    <row r="44" spans="1:13" s="2" customFormat="1" ht="36">
      <c r="A44" s="31" t="s">
        <v>163</v>
      </c>
      <c r="B44" s="95">
        <v>0.55000000000000004</v>
      </c>
      <c r="C44" s="9"/>
      <c r="D44" s="11">
        <f>D43*$B$44</f>
        <v>0</v>
      </c>
      <c r="E44" s="19">
        <f>E43*B44</f>
        <v>0</v>
      </c>
      <c r="F44" s="3"/>
      <c r="G44" s="4"/>
      <c r="H44" s="3"/>
      <c r="I44" s="3"/>
      <c r="J44" s="30"/>
      <c r="K44" s="36"/>
    </row>
    <row r="45" spans="1:13" ht="36">
      <c r="A45" s="32" t="s">
        <v>165</v>
      </c>
      <c r="B45" s="5"/>
      <c r="C45" s="5"/>
      <c r="D45" s="12">
        <f>D43+D44</f>
        <v>0</v>
      </c>
      <c r="E45" s="20">
        <f>E43+E44</f>
        <v>0</v>
      </c>
      <c r="F45" s="5"/>
      <c r="G45" s="6"/>
      <c r="H45" s="5"/>
      <c r="I45" s="5"/>
      <c r="J45" s="5"/>
      <c r="K45" s="38"/>
      <c r="L45" s="18"/>
      <c r="M45" s="18"/>
    </row>
    <row r="46" spans="1:13" ht="18">
      <c r="A46" s="33" t="s">
        <v>166</v>
      </c>
      <c r="B46" s="96">
        <v>0.21</v>
      </c>
      <c r="C46" s="10"/>
      <c r="D46" s="13">
        <f>D45*$B$46</f>
        <v>0</v>
      </c>
      <c r="E46" s="21">
        <f>E45*B46</f>
        <v>0</v>
      </c>
      <c r="F46" s="5"/>
      <c r="G46" s="6"/>
      <c r="H46" s="5"/>
      <c r="I46" s="5"/>
      <c r="J46" s="5"/>
      <c r="K46" s="38"/>
      <c r="L46" s="18"/>
      <c r="M46" s="18"/>
    </row>
    <row r="47" spans="1:13" s="2" customFormat="1" ht="39" customHeight="1" thickBot="1">
      <c r="A47" s="228" t="s">
        <v>168</v>
      </c>
      <c r="B47" s="229"/>
      <c r="C47" s="7"/>
      <c r="D47" s="35">
        <f>D45+D46</f>
        <v>0</v>
      </c>
      <c r="E47" s="22">
        <f>SUM(E45:E46)</f>
        <v>0</v>
      </c>
      <c r="F47" s="3"/>
      <c r="G47" s="4"/>
      <c r="H47" s="3"/>
      <c r="I47" s="3"/>
      <c r="J47" s="3"/>
      <c r="K47" s="36"/>
    </row>
    <row r="48" spans="1:13" ht="18">
      <c r="A48" s="38"/>
      <c r="B48" s="64"/>
      <c r="C48" s="38"/>
      <c r="D48" s="38"/>
      <c r="E48" s="38"/>
      <c r="F48" s="38"/>
      <c r="G48" s="38"/>
      <c r="H48" s="38"/>
      <c r="I48" s="38"/>
      <c r="J48" s="38"/>
      <c r="K48" s="38"/>
      <c r="L48" s="18"/>
      <c r="M48" s="18"/>
    </row>
    <row r="49" spans="1:13" ht="19.5" customHeight="1" thickBot="1">
      <c r="A49" s="36" t="s">
        <v>169</v>
      </c>
      <c r="B49" s="65"/>
      <c r="C49" s="38"/>
      <c r="D49" s="38"/>
      <c r="E49" s="38"/>
      <c r="F49" s="38"/>
      <c r="G49" s="38"/>
      <c r="H49" s="38"/>
      <c r="I49" s="38"/>
      <c r="J49" s="38"/>
      <c r="K49" s="38"/>
      <c r="L49" s="18"/>
      <c r="M49" s="18"/>
    </row>
    <row r="50" spans="1:13" s="14" customFormat="1" ht="36">
      <c r="A50" s="87" t="s">
        <v>170</v>
      </c>
      <c r="B50" s="37"/>
      <c r="C50" s="37"/>
      <c r="D50" s="37"/>
      <c r="E50" s="97"/>
      <c r="F50" s="38"/>
      <c r="G50" s="38"/>
      <c r="H50" s="38"/>
      <c r="I50" s="38"/>
      <c r="J50" s="38"/>
      <c r="K50" s="38"/>
      <c r="L50" s="38"/>
      <c r="M50" s="38"/>
    </row>
    <row r="51" spans="1:13" s="14" customFormat="1" ht="18">
      <c r="A51" s="39" t="s">
        <v>167</v>
      </c>
      <c r="B51" s="96">
        <v>0.21</v>
      </c>
      <c r="C51" s="10"/>
      <c r="D51" s="10"/>
      <c r="E51" s="21">
        <f>(E50*B51)/(1+B51)</f>
        <v>0</v>
      </c>
      <c r="F51" s="38"/>
      <c r="G51" s="38"/>
      <c r="H51" s="38"/>
      <c r="I51" s="38"/>
      <c r="J51" s="38"/>
      <c r="K51" s="38"/>
      <c r="L51" s="38"/>
      <c r="M51" s="38"/>
    </row>
    <row r="52" spans="1:13" s="14" customFormat="1" ht="18">
      <c r="A52" s="88" t="s">
        <v>171</v>
      </c>
      <c r="B52" s="5"/>
      <c r="C52" s="5"/>
      <c r="D52" s="5"/>
      <c r="E52" s="20">
        <f>E50-E51</f>
        <v>0</v>
      </c>
      <c r="F52" s="38"/>
      <c r="G52" s="38"/>
      <c r="H52" s="38"/>
      <c r="I52" s="38"/>
      <c r="J52" s="38"/>
      <c r="K52" s="38"/>
      <c r="L52" s="38"/>
      <c r="M52" s="38"/>
    </row>
    <row r="53" spans="1:13" s="14" customFormat="1" ht="18">
      <c r="A53" s="39" t="s">
        <v>172</v>
      </c>
      <c r="B53" s="10"/>
      <c r="C53" s="10"/>
      <c r="D53" s="10"/>
      <c r="E53" s="21">
        <f>D37</f>
        <v>0</v>
      </c>
      <c r="F53" s="38"/>
      <c r="G53" s="38"/>
      <c r="H53" s="38"/>
      <c r="I53" s="38"/>
      <c r="J53" s="38"/>
      <c r="K53" s="38"/>
      <c r="L53" s="38"/>
      <c r="M53" s="38"/>
    </row>
    <row r="54" spans="1:13" s="14" customFormat="1" ht="18">
      <c r="A54" s="89" t="s">
        <v>173</v>
      </c>
      <c r="B54" s="5"/>
      <c r="C54" s="5"/>
      <c r="D54" s="5"/>
      <c r="E54" s="20">
        <f>E52-E53</f>
        <v>0</v>
      </c>
      <c r="F54" s="38"/>
      <c r="G54" s="38"/>
      <c r="H54" s="38"/>
      <c r="I54" s="38"/>
      <c r="J54" s="38"/>
      <c r="K54" s="38"/>
      <c r="L54" s="38"/>
      <c r="M54" s="38"/>
    </row>
    <row r="55" spans="1:13" s="14" customFormat="1" ht="18.75" thickBot="1">
      <c r="A55" s="90" t="s">
        <v>227</v>
      </c>
      <c r="B55" s="40"/>
      <c r="C55" s="40"/>
      <c r="D55" s="40"/>
      <c r="E55" s="66" t="e">
        <f>E54/E52</f>
        <v>#DIV/0!</v>
      </c>
      <c r="F55" s="38"/>
      <c r="G55" s="38"/>
      <c r="H55" s="38"/>
      <c r="I55" s="38"/>
      <c r="J55" s="38"/>
      <c r="K55" s="38"/>
      <c r="L55" s="38"/>
      <c r="M55" s="38"/>
    </row>
    <row r="56" spans="1:13" ht="18">
      <c r="A56" s="67"/>
      <c r="B56" s="67"/>
      <c r="C56" s="67"/>
      <c r="D56" s="67"/>
      <c r="E56" s="67"/>
      <c r="F56" s="80"/>
      <c r="G56" s="80"/>
      <c r="H56" s="80"/>
      <c r="I56" s="80"/>
      <c r="J56" s="80"/>
      <c r="K56" s="80"/>
      <c r="L56" s="25"/>
      <c r="M56" s="18"/>
    </row>
    <row r="57" spans="1:13" ht="18">
      <c r="A57" s="38"/>
      <c r="B57" s="38"/>
      <c r="C57" s="38"/>
      <c r="D57" s="38"/>
      <c r="E57" s="38"/>
      <c r="F57" s="38"/>
      <c r="G57" s="38"/>
      <c r="H57" s="38"/>
      <c r="I57" s="38"/>
      <c r="J57" s="38"/>
      <c r="K57" s="38"/>
      <c r="L57" s="18"/>
      <c r="M57" s="18"/>
    </row>
    <row r="58" spans="1:13" ht="18.75" thickBot="1">
      <c r="A58" s="230" t="s">
        <v>174</v>
      </c>
      <c r="B58" s="230"/>
      <c r="C58" s="230"/>
      <c r="D58" s="230"/>
      <c r="E58" s="230"/>
      <c r="F58" s="79"/>
      <c r="G58" s="79"/>
      <c r="H58" s="79"/>
      <c r="I58" s="79"/>
      <c r="J58" s="79"/>
      <c r="K58" s="79"/>
      <c r="L58" s="81"/>
      <c r="M58" s="18"/>
    </row>
    <row r="59" spans="1:13" ht="18">
      <c r="A59" s="8" t="s">
        <v>39</v>
      </c>
      <c r="B59" s="26"/>
      <c r="C59" s="26"/>
      <c r="D59" s="27"/>
      <c r="E59" s="28" t="e">
        <f>L37</f>
        <v>#DIV/0!</v>
      </c>
      <c r="F59" s="38" t="s">
        <v>176</v>
      </c>
      <c r="G59" s="38"/>
      <c r="H59" s="38"/>
      <c r="I59" s="38"/>
      <c r="J59" s="38"/>
      <c r="K59" s="38"/>
      <c r="L59" s="18"/>
      <c r="M59" s="18"/>
    </row>
    <row r="60" spans="1:13" ht="36">
      <c r="A60" s="31" t="s">
        <v>163</v>
      </c>
      <c r="B60" s="95">
        <v>0.55000000000000004</v>
      </c>
      <c r="C60" s="9"/>
      <c r="D60" s="11">
        <f>D59*$B$44</f>
        <v>0</v>
      </c>
      <c r="E60" s="19" t="e">
        <f>E59*B60</f>
        <v>#DIV/0!</v>
      </c>
      <c r="F60" s="38"/>
      <c r="G60" s="38"/>
      <c r="H60" s="38"/>
      <c r="I60" s="38"/>
      <c r="J60" s="38"/>
      <c r="K60" s="38"/>
      <c r="L60" s="18"/>
      <c r="M60" s="18"/>
    </row>
    <row r="61" spans="1:13" ht="36">
      <c r="A61" s="32" t="s">
        <v>165</v>
      </c>
      <c r="B61" s="5"/>
      <c r="C61" s="5"/>
      <c r="D61" s="12">
        <f>D59+D60</f>
        <v>0</v>
      </c>
      <c r="E61" s="20" t="e">
        <f>E59+E60</f>
        <v>#DIV/0!</v>
      </c>
      <c r="F61" s="38"/>
      <c r="G61" s="38"/>
      <c r="H61" s="38"/>
      <c r="I61" s="38"/>
      <c r="J61" s="38"/>
      <c r="K61" s="38"/>
      <c r="L61" s="18"/>
      <c r="M61" s="18"/>
    </row>
    <row r="62" spans="1:13" ht="18">
      <c r="A62" s="33" t="s">
        <v>166</v>
      </c>
      <c r="B62" s="96">
        <v>0.21</v>
      </c>
      <c r="C62" s="10"/>
      <c r="D62" s="13">
        <f>D61*$B$46</f>
        <v>0</v>
      </c>
      <c r="E62" s="21" t="e">
        <f>E61*B62</f>
        <v>#DIV/0!</v>
      </c>
      <c r="F62" s="38"/>
      <c r="G62" s="38"/>
      <c r="H62" s="38"/>
      <c r="I62" s="38"/>
      <c r="J62" s="38"/>
      <c r="K62" s="38"/>
      <c r="L62" s="18"/>
      <c r="M62" s="18"/>
    </row>
    <row r="63" spans="1:13" ht="54.75" thickBot="1">
      <c r="A63" s="34" t="s">
        <v>178</v>
      </c>
      <c r="B63" s="7"/>
      <c r="C63" s="7"/>
      <c r="D63" s="35">
        <f>D61+D62</f>
        <v>0</v>
      </c>
      <c r="E63" s="22" t="e">
        <f>SUM(E61:E62)</f>
        <v>#DIV/0!</v>
      </c>
      <c r="F63" s="38" t="s">
        <v>176</v>
      </c>
      <c r="G63" s="38"/>
      <c r="H63" s="38"/>
      <c r="I63" s="38"/>
      <c r="J63" s="38"/>
      <c r="K63" s="38"/>
      <c r="L63" s="18"/>
      <c r="M63" s="18"/>
    </row>
    <row r="64" spans="1:13" ht="18">
      <c r="A64" s="38"/>
      <c r="B64" s="38"/>
      <c r="C64" s="38"/>
      <c r="D64" s="38"/>
      <c r="E64" s="38"/>
      <c r="F64" s="38"/>
      <c r="G64" s="38"/>
      <c r="H64" s="38"/>
      <c r="I64" s="38"/>
      <c r="J64" s="38"/>
      <c r="K64" s="38"/>
      <c r="L64" s="18"/>
      <c r="M64" s="18"/>
    </row>
    <row r="65" spans="1:13" ht="36.75" thickBot="1">
      <c r="A65" s="91" t="s">
        <v>169</v>
      </c>
      <c r="B65" s="65"/>
      <c r="C65" s="38"/>
      <c r="D65" s="38"/>
      <c r="E65" s="38"/>
      <c r="F65" s="38"/>
      <c r="G65" s="38"/>
      <c r="H65" s="38"/>
      <c r="I65" s="38"/>
      <c r="J65" s="38"/>
      <c r="K65" s="38"/>
      <c r="L65" s="18"/>
      <c r="M65" s="18"/>
    </row>
    <row r="66" spans="1:13" ht="36">
      <c r="A66" s="87" t="s">
        <v>170</v>
      </c>
      <c r="B66" s="37"/>
      <c r="C66" s="37"/>
      <c r="D66" s="37"/>
      <c r="E66" s="97"/>
      <c r="F66" s="38" t="s">
        <v>176</v>
      </c>
      <c r="G66" s="38"/>
      <c r="H66" s="79"/>
      <c r="I66" s="38"/>
      <c r="J66" s="38"/>
      <c r="K66" s="38"/>
      <c r="L66" s="18"/>
      <c r="M66" s="18"/>
    </row>
    <row r="67" spans="1:13" ht="18">
      <c r="A67" s="39" t="s">
        <v>167</v>
      </c>
      <c r="B67" s="96">
        <v>0.21</v>
      </c>
      <c r="C67" s="10"/>
      <c r="D67" s="10"/>
      <c r="E67" s="21">
        <f>(E66*B67)/(1+B67)</f>
        <v>0</v>
      </c>
      <c r="F67" s="38"/>
      <c r="G67" s="38"/>
      <c r="H67" s="38"/>
      <c r="I67" s="38"/>
      <c r="J67" s="38"/>
      <c r="K67" s="38"/>
      <c r="L67" s="18"/>
      <c r="M67" s="18"/>
    </row>
    <row r="68" spans="1:13" ht="18">
      <c r="A68" s="88" t="s">
        <v>171</v>
      </c>
      <c r="B68" s="5"/>
      <c r="C68" s="5"/>
      <c r="D68" s="5"/>
      <c r="E68" s="20">
        <f>E66-E67</f>
        <v>0</v>
      </c>
      <c r="F68" s="38"/>
      <c r="G68" s="38"/>
      <c r="H68" s="38"/>
      <c r="I68" s="38"/>
      <c r="J68" s="38"/>
      <c r="K68" s="38"/>
      <c r="L68" s="18"/>
      <c r="M68" s="18"/>
    </row>
    <row r="69" spans="1:13" ht="18">
      <c r="A69" s="39" t="s">
        <v>172</v>
      </c>
      <c r="B69" s="10"/>
      <c r="C69" s="10"/>
      <c r="D69" s="10"/>
      <c r="E69" s="21" t="e">
        <f>L37</f>
        <v>#DIV/0!</v>
      </c>
      <c r="F69" s="38"/>
      <c r="G69" s="38"/>
      <c r="H69" s="38"/>
      <c r="I69" s="38"/>
      <c r="J69" s="38"/>
      <c r="K69" s="38"/>
      <c r="L69" s="18"/>
      <c r="M69" s="18"/>
    </row>
    <row r="70" spans="1:13" ht="18">
      <c r="A70" s="89" t="s">
        <v>173</v>
      </c>
      <c r="B70" s="5"/>
      <c r="C70" s="5"/>
      <c r="D70" s="5"/>
      <c r="E70" s="20" t="e">
        <f>E68-E69</f>
        <v>#DIV/0!</v>
      </c>
      <c r="F70" s="38"/>
      <c r="G70" s="38"/>
      <c r="H70" s="38"/>
      <c r="I70" s="38"/>
      <c r="J70" s="38"/>
      <c r="K70" s="38"/>
      <c r="L70" s="18"/>
      <c r="M70" s="18"/>
    </row>
    <row r="71" spans="1:13" ht="18.75" thickBot="1">
      <c r="A71" s="90" t="s">
        <v>227</v>
      </c>
      <c r="B71" s="40"/>
      <c r="C71" s="40"/>
      <c r="D71" s="40"/>
      <c r="E71" s="66" t="e">
        <f>E70/E68</f>
        <v>#DIV/0!</v>
      </c>
      <c r="F71" s="38"/>
      <c r="G71" s="38"/>
      <c r="H71" s="38"/>
      <c r="I71" s="38"/>
      <c r="J71" s="38"/>
      <c r="K71" s="38"/>
      <c r="L71" s="18"/>
      <c r="M71" s="18"/>
    </row>
    <row r="72" spans="1:13" ht="18">
      <c r="A72" s="38"/>
      <c r="B72" s="38"/>
      <c r="C72" s="38"/>
      <c r="D72" s="38"/>
      <c r="E72" s="38"/>
      <c r="F72" s="38"/>
      <c r="G72" s="38"/>
      <c r="H72" s="38"/>
      <c r="I72" s="38"/>
      <c r="J72" s="38"/>
      <c r="K72" s="38"/>
      <c r="L72" s="18"/>
      <c r="M72" s="18"/>
    </row>
    <row r="73" spans="1:13">
      <c r="A73" s="18"/>
      <c r="B73" s="18"/>
      <c r="C73" s="18"/>
      <c r="D73" s="18"/>
      <c r="E73" s="18"/>
      <c r="F73" s="18"/>
      <c r="G73" s="18"/>
      <c r="H73" s="18"/>
      <c r="I73" s="18"/>
      <c r="J73" s="18"/>
      <c r="K73" s="18"/>
      <c r="L73" s="18"/>
      <c r="M73" s="18"/>
    </row>
    <row r="74" spans="1:13">
      <c r="A74" s="18"/>
      <c r="B74" s="18"/>
      <c r="C74" s="18"/>
      <c r="D74" s="18"/>
      <c r="E74" s="18"/>
      <c r="F74" s="18"/>
      <c r="G74" s="18"/>
      <c r="H74" s="18"/>
      <c r="I74" s="18"/>
      <c r="J74" s="18"/>
      <c r="K74" s="18"/>
      <c r="L74" s="18"/>
      <c r="M74" s="18"/>
    </row>
    <row r="75" spans="1:13">
      <c r="A75" s="18"/>
      <c r="B75" s="18"/>
      <c r="C75" s="18"/>
      <c r="D75" s="18"/>
      <c r="E75" s="18"/>
      <c r="F75" s="18"/>
      <c r="G75" s="18"/>
      <c r="H75" s="18"/>
      <c r="I75" s="18"/>
      <c r="J75" s="18"/>
      <c r="K75" s="18"/>
      <c r="L75" s="18"/>
      <c r="M75" s="18"/>
    </row>
    <row r="76" spans="1:13">
      <c r="A76" s="18"/>
      <c r="B76" s="18"/>
      <c r="C76" s="18"/>
      <c r="D76" s="18"/>
      <c r="E76" s="18"/>
      <c r="F76" s="18"/>
      <c r="G76" s="18"/>
      <c r="H76" s="18"/>
      <c r="I76" s="18"/>
      <c r="J76" s="18"/>
      <c r="K76" s="18"/>
      <c r="L76" s="18"/>
      <c r="M76" s="18"/>
    </row>
    <row r="77" spans="1:13">
      <c r="A77" s="18"/>
      <c r="B77" s="18"/>
      <c r="C77" s="18"/>
      <c r="D77" s="18"/>
      <c r="E77" s="18"/>
      <c r="F77" s="18"/>
      <c r="G77" s="18"/>
      <c r="H77" s="18"/>
      <c r="I77" s="18"/>
      <c r="J77" s="18"/>
      <c r="K77" s="18"/>
      <c r="L77" s="18"/>
      <c r="M77" s="18"/>
    </row>
    <row r="78" spans="1:13">
      <c r="A78" s="18"/>
      <c r="B78" s="18"/>
      <c r="C78" s="18"/>
      <c r="D78" s="18"/>
      <c r="E78" s="18"/>
      <c r="F78" s="18"/>
      <c r="G78" s="18"/>
      <c r="H78" s="18"/>
      <c r="I78" s="18"/>
      <c r="J78" s="18"/>
      <c r="K78" s="18"/>
      <c r="L78" s="18"/>
      <c r="M78" s="18"/>
    </row>
  </sheetData>
  <mergeCells count="10">
    <mergeCell ref="A47:B47"/>
    <mergeCell ref="A41:E42"/>
    <mergeCell ref="A58:E58"/>
    <mergeCell ref="A1:K1"/>
    <mergeCell ref="B2:J2"/>
    <mergeCell ref="B3:D3"/>
    <mergeCell ref="E3:G3"/>
    <mergeCell ref="H3:J3"/>
    <mergeCell ref="A38:K38"/>
    <mergeCell ref="A40:K40"/>
  </mergeCells>
  <conditionalFormatting sqref="H41:I41 H39:I39">
    <cfRule type="cellIs" dxfId="3" priority="2" stopIfTrue="1" operator="lessThan">
      <formula>0</formula>
    </cfRule>
  </conditionalFormatting>
  <conditionalFormatting sqref="H5:J37">
    <cfRule type="cellIs" dxfId="2" priority="1" stopIfTrue="1" operator="greaterThan">
      <formula>0</formula>
    </cfRule>
  </conditionalFormatting>
  <printOptions gridLinesSet="0"/>
  <pageMargins left="0.74803149606299213" right="0.74803149606299213" top="0.98425196850393704" bottom="0.98425196850393704" header="0.51181102362204722" footer="0.51181102362204722"/>
  <pageSetup paperSize="9" scale="84" orientation="landscape" r:id="rId1"/>
  <headerFooter alignWithMargins="0">
    <oddHeader>&amp;A</oddHeader>
    <oddFooter>Side &amp;P</oddFooter>
  </headerFooter>
  <rowBreaks count="1" manualBreakCount="1">
    <brk id="38" max="16383" man="1"/>
  </rowBreaks>
</worksheet>
</file>

<file path=xl/worksheets/sheet16.xml><?xml version="1.0" encoding="utf-8"?>
<worksheet xmlns="http://schemas.openxmlformats.org/spreadsheetml/2006/main" xmlns:r="http://schemas.openxmlformats.org/officeDocument/2006/relationships">
  <sheetPr>
    <pageSetUpPr fitToPage="1"/>
  </sheetPr>
  <dimension ref="A1:M78"/>
  <sheetViews>
    <sheetView showGridLines="0" showZeros="0" zoomScaleNormal="100" workbookViewId="0">
      <selection activeCell="A8" sqref="A8"/>
    </sheetView>
  </sheetViews>
  <sheetFormatPr defaultColWidth="9.140625" defaultRowHeight="12.75"/>
  <cols>
    <col min="1" max="1" width="31.140625" customWidth="1"/>
    <col min="2" max="2" width="11.7109375" customWidth="1"/>
    <col min="3" max="3" width="10.85546875" customWidth="1"/>
    <col min="4" max="4" width="13.7109375" customWidth="1"/>
    <col min="5" max="5" width="12.7109375" customWidth="1"/>
    <col min="6" max="6" width="11.140625" customWidth="1"/>
    <col min="7" max="7" width="12.28515625" customWidth="1"/>
    <col min="8" max="8" width="10.5703125" customWidth="1"/>
    <col min="9" max="9" width="9.7109375" customWidth="1"/>
    <col min="10" max="10" width="12.5703125" customWidth="1"/>
    <col min="11" max="11" width="25.85546875" customWidth="1"/>
    <col min="12" max="12" width="24.140625" customWidth="1"/>
  </cols>
  <sheetData>
    <row r="1" spans="1:13" s="68" customFormat="1" ht="30" customHeight="1">
      <c r="A1" s="231" t="s">
        <v>197</v>
      </c>
      <c r="B1" s="232"/>
      <c r="C1" s="232"/>
      <c r="D1" s="232"/>
      <c r="E1" s="232"/>
      <c r="F1" s="232"/>
      <c r="G1" s="232"/>
      <c r="H1" s="232"/>
      <c r="I1" s="232"/>
      <c r="J1" s="232"/>
      <c r="K1" s="232"/>
      <c r="L1" s="70"/>
    </row>
    <row r="2" spans="1:13" ht="18">
      <c r="A2" s="41" t="s">
        <v>134</v>
      </c>
      <c r="B2" s="233"/>
      <c r="C2" s="233"/>
      <c r="D2" s="233"/>
      <c r="E2" s="233"/>
      <c r="F2" s="233"/>
      <c r="G2" s="233"/>
      <c r="H2" s="233"/>
      <c r="I2" s="233"/>
      <c r="J2" s="233"/>
      <c r="K2" s="42"/>
      <c r="L2" s="71" t="s">
        <v>144</v>
      </c>
      <c r="M2" s="18"/>
    </row>
    <row r="3" spans="1:13" s="1" customFormat="1" ht="19.5" customHeight="1">
      <c r="A3" s="98"/>
      <c r="B3" s="234" t="s">
        <v>230</v>
      </c>
      <c r="C3" s="234"/>
      <c r="D3" s="234"/>
      <c r="E3" s="234" t="s">
        <v>231</v>
      </c>
      <c r="F3" s="234"/>
      <c r="G3" s="234"/>
      <c r="H3" s="234" t="s">
        <v>139</v>
      </c>
      <c r="I3" s="234"/>
      <c r="J3" s="234"/>
      <c r="K3" s="41"/>
      <c r="L3" s="93"/>
      <c r="M3" s="2"/>
    </row>
    <row r="4" spans="1:13" ht="81">
      <c r="A4" s="41" t="s">
        <v>137</v>
      </c>
      <c r="B4" s="43" t="s">
        <v>140</v>
      </c>
      <c r="C4" s="43" t="s">
        <v>141</v>
      </c>
      <c r="D4" s="43" t="s">
        <v>142</v>
      </c>
      <c r="E4" s="43" t="s">
        <v>140</v>
      </c>
      <c r="F4" s="43" t="s">
        <v>141</v>
      </c>
      <c r="G4" s="43" t="s">
        <v>142</v>
      </c>
      <c r="H4" s="43" t="s">
        <v>140</v>
      </c>
      <c r="I4" s="43" t="s">
        <v>141</v>
      </c>
      <c r="J4" s="43" t="s">
        <v>142</v>
      </c>
      <c r="K4" s="86" t="s">
        <v>228</v>
      </c>
      <c r="L4" s="18"/>
      <c r="M4" s="18"/>
    </row>
    <row r="5" spans="1:13" ht="18">
      <c r="A5" s="44" t="s">
        <v>179</v>
      </c>
      <c r="B5" s="93"/>
      <c r="C5" s="93"/>
      <c r="D5" s="45">
        <f>B5*C5</f>
        <v>0</v>
      </c>
      <c r="E5" s="93"/>
      <c r="F5" s="93"/>
      <c r="G5" s="45">
        <f>E5*F5</f>
        <v>0</v>
      </c>
      <c r="H5" s="46">
        <f t="shared" ref="H5:J14" si="0">E5-B5</f>
        <v>0</v>
      </c>
      <c r="I5" s="46">
        <f t="shared" si="0"/>
        <v>0</v>
      </c>
      <c r="J5" s="47">
        <f t="shared" si="0"/>
        <v>0</v>
      </c>
      <c r="K5" s="42"/>
      <c r="L5" s="18"/>
      <c r="M5" s="18"/>
    </row>
    <row r="6" spans="1:13" ht="18">
      <c r="A6" s="44" t="s">
        <v>180</v>
      </c>
      <c r="B6" s="93"/>
      <c r="C6" s="93"/>
      <c r="D6" s="45">
        <f t="shared" ref="D6:D14" si="1">B6*C6</f>
        <v>0</v>
      </c>
      <c r="E6" s="93"/>
      <c r="F6" s="93"/>
      <c r="G6" s="45">
        <f t="shared" ref="G6:G14" si="2">E6*F6</f>
        <v>0</v>
      </c>
      <c r="H6" s="46">
        <f t="shared" si="0"/>
        <v>0</v>
      </c>
      <c r="I6" s="46">
        <f t="shared" si="0"/>
        <v>0</v>
      </c>
      <c r="J6" s="47">
        <f t="shared" si="0"/>
        <v>0</v>
      </c>
      <c r="K6" s="42"/>
      <c r="L6" s="18"/>
      <c r="M6" s="18"/>
    </row>
    <row r="7" spans="1:13" ht="18">
      <c r="A7" s="44" t="s">
        <v>181</v>
      </c>
      <c r="B7" s="93"/>
      <c r="C7" s="93"/>
      <c r="D7" s="45">
        <f t="shared" si="1"/>
        <v>0</v>
      </c>
      <c r="E7" s="93"/>
      <c r="F7" s="93"/>
      <c r="G7" s="45">
        <f t="shared" si="2"/>
        <v>0</v>
      </c>
      <c r="H7" s="46">
        <f t="shared" si="0"/>
        <v>0</v>
      </c>
      <c r="I7" s="46">
        <f t="shared" si="0"/>
        <v>0</v>
      </c>
      <c r="J7" s="47">
        <f t="shared" si="0"/>
        <v>0</v>
      </c>
      <c r="K7" s="42"/>
      <c r="L7" s="18"/>
      <c r="M7" s="18"/>
    </row>
    <row r="8" spans="1:13" ht="18">
      <c r="A8" s="38"/>
      <c r="B8" s="93"/>
      <c r="C8" s="93"/>
      <c r="D8" s="45">
        <f t="shared" si="1"/>
        <v>0</v>
      </c>
      <c r="E8" s="93"/>
      <c r="F8" s="93"/>
      <c r="G8" s="45">
        <f t="shared" si="2"/>
        <v>0</v>
      </c>
      <c r="H8" s="46">
        <f t="shared" si="0"/>
        <v>0</v>
      </c>
      <c r="I8" s="46">
        <f t="shared" si="0"/>
        <v>0</v>
      </c>
      <c r="J8" s="47">
        <f t="shared" si="0"/>
        <v>0</v>
      </c>
      <c r="K8" s="42"/>
      <c r="L8" s="18"/>
      <c r="M8" s="18"/>
    </row>
    <row r="9" spans="1:13" ht="18">
      <c r="A9" s="44"/>
      <c r="B9" s="93"/>
      <c r="C9" s="93"/>
      <c r="D9" s="45">
        <f t="shared" si="1"/>
        <v>0</v>
      </c>
      <c r="E9" s="93"/>
      <c r="F9" s="93"/>
      <c r="G9" s="45">
        <f t="shared" si="2"/>
        <v>0</v>
      </c>
      <c r="H9" s="46">
        <f t="shared" si="0"/>
        <v>0</v>
      </c>
      <c r="I9" s="46">
        <f t="shared" si="0"/>
        <v>0</v>
      </c>
      <c r="J9" s="47">
        <f t="shared" si="0"/>
        <v>0</v>
      </c>
      <c r="K9" s="42"/>
      <c r="L9" s="18"/>
      <c r="M9" s="18"/>
    </row>
    <row r="10" spans="1:13" ht="18">
      <c r="A10" s="44"/>
      <c r="B10" s="93"/>
      <c r="C10" s="93"/>
      <c r="D10" s="45">
        <f t="shared" si="1"/>
        <v>0</v>
      </c>
      <c r="E10" s="93"/>
      <c r="F10" s="93"/>
      <c r="G10" s="45">
        <f t="shared" si="2"/>
        <v>0</v>
      </c>
      <c r="H10" s="46">
        <f t="shared" si="0"/>
        <v>0</v>
      </c>
      <c r="I10" s="46">
        <f t="shared" si="0"/>
        <v>0</v>
      </c>
      <c r="J10" s="47">
        <f t="shared" si="0"/>
        <v>0</v>
      </c>
      <c r="K10" s="42"/>
      <c r="L10" s="18"/>
      <c r="M10" s="18"/>
    </row>
    <row r="11" spans="1:13" ht="18">
      <c r="A11" s="44"/>
      <c r="B11" s="93"/>
      <c r="C11" s="93"/>
      <c r="D11" s="45">
        <f t="shared" si="1"/>
        <v>0</v>
      </c>
      <c r="E11" s="93"/>
      <c r="F11" s="93"/>
      <c r="G11" s="45">
        <f t="shared" si="2"/>
        <v>0</v>
      </c>
      <c r="H11" s="46">
        <f t="shared" si="0"/>
        <v>0</v>
      </c>
      <c r="I11" s="46">
        <f t="shared" si="0"/>
        <v>0</v>
      </c>
      <c r="J11" s="47">
        <f t="shared" si="0"/>
        <v>0</v>
      </c>
      <c r="K11" s="42"/>
      <c r="L11" s="18"/>
      <c r="M11" s="18"/>
    </row>
    <row r="12" spans="1:13" ht="18">
      <c r="A12" s="44"/>
      <c r="B12" s="93"/>
      <c r="C12" s="93"/>
      <c r="D12" s="45">
        <f t="shared" si="1"/>
        <v>0</v>
      </c>
      <c r="E12" s="93"/>
      <c r="F12" s="93"/>
      <c r="G12" s="45">
        <f t="shared" si="2"/>
        <v>0</v>
      </c>
      <c r="H12" s="46">
        <f t="shared" si="0"/>
        <v>0</v>
      </c>
      <c r="I12" s="46">
        <f t="shared" si="0"/>
        <v>0</v>
      </c>
      <c r="J12" s="47">
        <f t="shared" si="0"/>
        <v>0</v>
      </c>
      <c r="K12" s="42"/>
      <c r="L12" s="18"/>
      <c r="M12" s="18"/>
    </row>
    <row r="13" spans="1:13" ht="18">
      <c r="A13" s="44"/>
      <c r="B13" s="93"/>
      <c r="C13" s="93"/>
      <c r="D13" s="45">
        <f t="shared" si="1"/>
        <v>0</v>
      </c>
      <c r="E13" s="93"/>
      <c r="F13" s="93"/>
      <c r="G13" s="45">
        <f t="shared" si="2"/>
        <v>0</v>
      </c>
      <c r="H13" s="46">
        <f t="shared" si="0"/>
        <v>0</v>
      </c>
      <c r="I13" s="46">
        <f t="shared" si="0"/>
        <v>0</v>
      </c>
      <c r="J13" s="47">
        <f t="shared" si="0"/>
        <v>0</v>
      </c>
      <c r="K13" s="42"/>
      <c r="L13" s="18"/>
      <c r="M13" s="18"/>
    </row>
    <row r="14" spans="1:13" ht="18">
      <c r="A14" s="44"/>
      <c r="B14" s="93"/>
      <c r="C14" s="93"/>
      <c r="D14" s="45">
        <f t="shared" si="1"/>
        <v>0</v>
      </c>
      <c r="E14" s="93"/>
      <c r="F14" s="93"/>
      <c r="G14" s="45">
        <f t="shared" si="2"/>
        <v>0</v>
      </c>
      <c r="H14" s="46">
        <f t="shared" si="0"/>
        <v>0</v>
      </c>
      <c r="I14" s="46">
        <f t="shared" si="0"/>
        <v>0</v>
      </c>
      <c r="J14" s="47">
        <f t="shared" si="0"/>
        <v>0</v>
      </c>
      <c r="K14" s="42"/>
      <c r="L14" s="18"/>
      <c r="M14" s="18"/>
    </row>
    <row r="15" spans="1:13" s="2" customFormat="1" ht="36.75" thickBot="1">
      <c r="A15" s="48" t="s">
        <v>148</v>
      </c>
      <c r="B15" s="49"/>
      <c r="C15" s="49"/>
      <c r="D15" s="49">
        <f>SUM(D5:D14)</f>
        <v>0</v>
      </c>
      <c r="E15" s="49"/>
      <c r="F15" s="49"/>
      <c r="G15" s="49">
        <f>SUM(G5:G14)</f>
        <v>0</v>
      </c>
      <c r="H15" s="50"/>
      <c r="I15" s="50"/>
      <c r="J15" s="50">
        <f>G15-D15</f>
        <v>0</v>
      </c>
      <c r="K15" s="51"/>
    </row>
    <row r="16" spans="1:13" ht="18">
      <c r="A16" s="52" t="s">
        <v>149</v>
      </c>
      <c r="B16" s="93"/>
      <c r="C16" s="93"/>
      <c r="D16" s="53">
        <f t="shared" ref="D16:D25" si="3">B16*C16</f>
        <v>0</v>
      </c>
      <c r="E16" s="93"/>
      <c r="F16" s="93"/>
      <c r="G16" s="53">
        <f t="shared" ref="G16:G25" si="4">E16*F16</f>
        <v>0</v>
      </c>
      <c r="H16" s="54">
        <f t="shared" ref="H16:J25" si="5">E16-B16</f>
        <v>0</v>
      </c>
      <c r="I16" s="54">
        <f t="shared" si="5"/>
        <v>0</v>
      </c>
      <c r="J16" s="54">
        <f>G16-D16</f>
        <v>0</v>
      </c>
      <c r="K16" s="55"/>
      <c r="L16" s="18"/>
      <c r="M16" s="18"/>
    </row>
    <row r="17" spans="1:13" ht="18">
      <c r="A17" s="44"/>
      <c r="B17" s="93"/>
      <c r="C17" s="93"/>
      <c r="D17" s="45">
        <f t="shared" si="3"/>
        <v>0</v>
      </c>
      <c r="E17" s="93"/>
      <c r="F17" s="93"/>
      <c r="G17" s="45">
        <f t="shared" si="4"/>
        <v>0</v>
      </c>
      <c r="H17" s="54">
        <f t="shared" si="5"/>
        <v>0</v>
      </c>
      <c r="I17" s="54">
        <f t="shared" si="5"/>
        <v>0</v>
      </c>
      <c r="J17" s="54">
        <f t="shared" si="5"/>
        <v>0</v>
      </c>
      <c r="K17" s="42"/>
      <c r="L17" s="18"/>
      <c r="M17" s="18"/>
    </row>
    <row r="18" spans="1:13" ht="18">
      <c r="A18" s="44"/>
      <c r="B18" s="93"/>
      <c r="C18" s="93"/>
      <c r="D18" s="45">
        <f t="shared" si="3"/>
        <v>0</v>
      </c>
      <c r="E18" s="93"/>
      <c r="F18" s="93"/>
      <c r="G18" s="45">
        <f t="shared" si="4"/>
        <v>0</v>
      </c>
      <c r="H18" s="54">
        <f t="shared" si="5"/>
        <v>0</v>
      </c>
      <c r="I18" s="54">
        <f t="shared" si="5"/>
        <v>0</v>
      </c>
      <c r="J18" s="54">
        <f t="shared" si="5"/>
        <v>0</v>
      </c>
      <c r="K18" s="42"/>
      <c r="L18" s="18"/>
      <c r="M18" s="18"/>
    </row>
    <row r="19" spans="1:13" ht="18">
      <c r="A19" s="44"/>
      <c r="B19" s="93"/>
      <c r="C19" s="93"/>
      <c r="D19" s="45">
        <f t="shared" si="3"/>
        <v>0</v>
      </c>
      <c r="E19" s="93"/>
      <c r="F19" s="93"/>
      <c r="G19" s="45">
        <f t="shared" si="4"/>
        <v>0</v>
      </c>
      <c r="H19" s="54">
        <f t="shared" si="5"/>
        <v>0</v>
      </c>
      <c r="I19" s="54">
        <f t="shared" si="5"/>
        <v>0</v>
      </c>
      <c r="J19" s="54">
        <f t="shared" si="5"/>
        <v>0</v>
      </c>
      <c r="K19" s="42"/>
      <c r="L19" s="18"/>
      <c r="M19" s="18"/>
    </row>
    <row r="20" spans="1:13" ht="18">
      <c r="A20" s="56"/>
      <c r="B20" s="93"/>
      <c r="C20" s="93"/>
      <c r="D20" s="45">
        <f t="shared" si="3"/>
        <v>0</v>
      </c>
      <c r="E20" s="93"/>
      <c r="F20" s="93"/>
      <c r="G20" s="45">
        <f t="shared" si="4"/>
        <v>0</v>
      </c>
      <c r="H20" s="54">
        <f t="shared" si="5"/>
        <v>0</v>
      </c>
      <c r="I20" s="54">
        <f t="shared" si="5"/>
        <v>0</v>
      </c>
      <c r="J20" s="54">
        <f t="shared" si="5"/>
        <v>0</v>
      </c>
      <c r="K20" s="42"/>
      <c r="L20" s="18"/>
      <c r="M20" s="18"/>
    </row>
    <row r="21" spans="1:13" ht="18">
      <c r="A21" s="44" t="s">
        <v>0</v>
      </c>
      <c r="B21" s="93"/>
      <c r="C21" s="93"/>
      <c r="D21" s="45">
        <f t="shared" si="3"/>
        <v>0</v>
      </c>
      <c r="E21" s="93"/>
      <c r="F21" s="93"/>
      <c r="G21" s="45">
        <f t="shared" si="4"/>
        <v>0</v>
      </c>
      <c r="H21" s="54">
        <f t="shared" si="5"/>
        <v>0</v>
      </c>
      <c r="I21" s="54">
        <f t="shared" si="5"/>
        <v>0</v>
      </c>
      <c r="J21" s="54">
        <f t="shared" si="5"/>
        <v>0</v>
      </c>
      <c r="K21" s="42"/>
      <c r="L21" s="18"/>
      <c r="M21" s="18"/>
    </row>
    <row r="22" spans="1:13" ht="18">
      <c r="A22" s="44"/>
      <c r="B22" s="93"/>
      <c r="C22" s="93"/>
      <c r="D22" s="45">
        <f t="shared" si="3"/>
        <v>0</v>
      </c>
      <c r="E22" s="93"/>
      <c r="F22" s="93"/>
      <c r="G22" s="45">
        <f t="shared" si="4"/>
        <v>0</v>
      </c>
      <c r="H22" s="54">
        <f t="shared" si="5"/>
        <v>0</v>
      </c>
      <c r="I22" s="54">
        <f t="shared" si="5"/>
        <v>0</v>
      </c>
      <c r="J22" s="54">
        <f t="shared" si="5"/>
        <v>0</v>
      </c>
      <c r="K22" s="42"/>
      <c r="L22" s="18"/>
      <c r="M22" s="18"/>
    </row>
    <row r="23" spans="1:13" ht="18">
      <c r="A23" s="44"/>
      <c r="B23" s="93"/>
      <c r="C23" s="93"/>
      <c r="D23" s="45">
        <f t="shared" si="3"/>
        <v>0</v>
      </c>
      <c r="E23" s="93"/>
      <c r="F23" s="93"/>
      <c r="G23" s="45">
        <f t="shared" si="4"/>
        <v>0</v>
      </c>
      <c r="H23" s="54">
        <f t="shared" si="5"/>
        <v>0</v>
      </c>
      <c r="I23" s="54">
        <f t="shared" si="5"/>
        <v>0</v>
      </c>
      <c r="J23" s="54">
        <f t="shared" si="5"/>
        <v>0</v>
      </c>
      <c r="K23" s="42"/>
      <c r="L23" s="18"/>
      <c r="M23" s="18"/>
    </row>
    <row r="24" spans="1:13" ht="18">
      <c r="A24" s="44"/>
      <c r="B24" s="93"/>
      <c r="C24" s="93"/>
      <c r="D24" s="45"/>
      <c r="E24" s="93"/>
      <c r="F24" s="93"/>
      <c r="G24" s="45"/>
      <c r="H24" s="54"/>
      <c r="I24" s="54"/>
      <c r="J24" s="54"/>
      <c r="K24" s="42"/>
      <c r="L24" s="18"/>
      <c r="M24" s="18"/>
    </row>
    <row r="25" spans="1:13" ht="36">
      <c r="A25" s="44" t="s">
        <v>105</v>
      </c>
      <c r="B25" s="93"/>
      <c r="C25" s="93"/>
      <c r="D25" s="45">
        <f t="shared" si="3"/>
        <v>0</v>
      </c>
      <c r="E25" s="93"/>
      <c r="F25" s="93"/>
      <c r="G25" s="45">
        <f t="shared" si="4"/>
        <v>0</v>
      </c>
      <c r="H25" s="54">
        <f t="shared" si="5"/>
        <v>0</v>
      </c>
      <c r="I25" s="54">
        <f t="shared" si="5"/>
        <v>0</v>
      </c>
      <c r="J25" s="54">
        <f t="shared" si="5"/>
        <v>0</v>
      </c>
      <c r="K25" s="42"/>
      <c r="L25" s="18"/>
      <c r="M25" s="18"/>
    </row>
    <row r="26" spans="1:13" ht="54.75" thickBot="1">
      <c r="A26" s="48" t="s">
        <v>182</v>
      </c>
      <c r="B26" s="49">
        <v>0</v>
      </c>
      <c r="C26" s="49">
        <v>0</v>
      </c>
      <c r="D26" s="49">
        <f>SUM(D16:D25)</f>
        <v>0</v>
      </c>
      <c r="E26" s="49">
        <v>0</v>
      </c>
      <c r="F26" s="49">
        <v>0</v>
      </c>
      <c r="G26" s="49">
        <f>SUM(G16:G25)</f>
        <v>0</v>
      </c>
      <c r="H26" s="50"/>
      <c r="I26" s="50"/>
      <c r="J26" s="50">
        <f>G26-D26</f>
        <v>0</v>
      </c>
      <c r="K26" s="57"/>
      <c r="L26" s="18"/>
      <c r="M26" s="18"/>
    </row>
    <row r="27" spans="1:13" ht="36">
      <c r="A27" s="52" t="s">
        <v>103</v>
      </c>
      <c r="B27" s="94"/>
      <c r="C27" s="94"/>
      <c r="D27" s="53">
        <f>B27*C27</f>
        <v>0</v>
      </c>
      <c r="E27" s="94"/>
      <c r="F27" s="94"/>
      <c r="G27" s="53">
        <f>E27*F27</f>
        <v>0</v>
      </c>
      <c r="H27" s="58">
        <f>E27-B27</f>
        <v>0</v>
      </c>
      <c r="I27" s="58">
        <f>F27 -C27</f>
        <v>0</v>
      </c>
      <c r="J27" s="58">
        <f>G27-D27</f>
        <v>0</v>
      </c>
      <c r="K27" s="55"/>
      <c r="L27" s="18"/>
      <c r="M27" s="18"/>
    </row>
    <row r="28" spans="1:13" ht="18">
      <c r="A28" s="44"/>
      <c r="B28" s="93"/>
      <c r="C28" s="93"/>
      <c r="D28" s="45">
        <f t="shared" ref="D28:D35" si="6">B28*C28</f>
        <v>0</v>
      </c>
      <c r="E28" s="93"/>
      <c r="F28" s="93"/>
      <c r="G28" s="45">
        <f t="shared" ref="G28:G35" si="7">E28*F28</f>
        <v>0</v>
      </c>
      <c r="H28" s="58">
        <f t="shared" ref="H28:H35" si="8">E28-B28</f>
        <v>0</v>
      </c>
      <c r="I28" s="58">
        <f t="shared" ref="I28:I35" si="9">F28 -C28</f>
        <v>0</v>
      </c>
      <c r="J28" s="58">
        <f t="shared" ref="J28:J35" si="10">G28-D28</f>
        <v>0</v>
      </c>
      <c r="K28" s="42"/>
      <c r="L28" s="18"/>
      <c r="M28" s="18"/>
    </row>
    <row r="29" spans="1:13" ht="18">
      <c r="A29" s="44"/>
      <c r="B29" s="93"/>
      <c r="C29" s="93"/>
      <c r="D29" s="45">
        <f t="shared" si="6"/>
        <v>0</v>
      </c>
      <c r="E29" s="93"/>
      <c r="F29" s="93"/>
      <c r="G29" s="45">
        <f t="shared" si="7"/>
        <v>0</v>
      </c>
      <c r="H29" s="58">
        <f t="shared" si="8"/>
        <v>0</v>
      </c>
      <c r="I29" s="58">
        <f t="shared" si="9"/>
        <v>0</v>
      </c>
      <c r="J29" s="58">
        <f t="shared" si="10"/>
        <v>0</v>
      </c>
      <c r="K29" s="42"/>
      <c r="L29" s="18"/>
      <c r="M29" s="18"/>
    </row>
    <row r="30" spans="1:13" ht="18">
      <c r="A30" s="44"/>
      <c r="B30" s="93"/>
      <c r="C30" s="93"/>
      <c r="D30" s="45">
        <f t="shared" si="6"/>
        <v>0</v>
      </c>
      <c r="E30" s="93"/>
      <c r="F30" s="93"/>
      <c r="G30" s="45">
        <f t="shared" si="7"/>
        <v>0</v>
      </c>
      <c r="H30" s="58">
        <f t="shared" si="8"/>
        <v>0</v>
      </c>
      <c r="I30" s="58">
        <f t="shared" si="9"/>
        <v>0</v>
      </c>
      <c r="J30" s="58">
        <f t="shared" si="10"/>
        <v>0</v>
      </c>
      <c r="K30" s="42"/>
      <c r="L30" s="18"/>
      <c r="M30" s="25"/>
    </row>
    <row r="31" spans="1:13" ht="18">
      <c r="A31" s="44"/>
      <c r="B31" s="93"/>
      <c r="C31" s="93"/>
      <c r="D31" s="45">
        <f t="shared" si="6"/>
        <v>0</v>
      </c>
      <c r="E31" s="93"/>
      <c r="F31" s="93"/>
      <c r="G31" s="45">
        <f t="shared" si="7"/>
        <v>0</v>
      </c>
      <c r="H31" s="58">
        <f t="shared" si="8"/>
        <v>0</v>
      </c>
      <c r="I31" s="58">
        <f t="shared" si="9"/>
        <v>0</v>
      </c>
      <c r="J31" s="58">
        <f t="shared" si="10"/>
        <v>0</v>
      </c>
      <c r="K31" s="42"/>
      <c r="L31" s="18"/>
      <c r="M31" s="18"/>
    </row>
    <row r="32" spans="1:13" ht="18">
      <c r="A32" s="44"/>
      <c r="B32" s="93"/>
      <c r="C32" s="93"/>
      <c r="D32" s="45">
        <f t="shared" si="6"/>
        <v>0</v>
      </c>
      <c r="E32" s="93"/>
      <c r="F32" s="93"/>
      <c r="G32" s="45">
        <f t="shared" si="7"/>
        <v>0</v>
      </c>
      <c r="H32" s="58">
        <f t="shared" si="8"/>
        <v>0</v>
      </c>
      <c r="I32" s="58">
        <f t="shared" si="9"/>
        <v>0</v>
      </c>
      <c r="J32" s="58">
        <f t="shared" si="10"/>
        <v>0</v>
      </c>
      <c r="K32" s="42"/>
      <c r="L32" s="18"/>
      <c r="M32" s="18"/>
    </row>
    <row r="33" spans="1:13" ht="18">
      <c r="A33" s="44"/>
      <c r="B33" s="93"/>
      <c r="C33" s="93"/>
      <c r="D33" s="45">
        <f t="shared" si="6"/>
        <v>0</v>
      </c>
      <c r="E33" s="93"/>
      <c r="F33" s="93"/>
      <c r="G33" s="45">
        <f t="shared" si="7"/>
        <v>0</v>
      </c>
      <c r="H33" s="58">
        <f t="shared" si="8"/>
        <v>0</v>
      </c>
      <c r="I33" s="58">
        <f t="shared" si="9"/>
        <v>0</v>
      </c>
      <c r="J33" s="58">
        <f t="shared" si="10"/>
        <v>0</v>
      </c>
      <c r="K33" s="42"/>
      <c r="L33" s="18"/>
      <c r="M33" s="18"/>
    </row>
    <row r="34" spans="1:13" ht="18">
      <c r="A34" s="44"/>
      <c r="B34" s="93"/>
      <c r="C34" s="93"/>
      <c r="D34" s="45">
        <f t="shared" si="6"/>
        <v>0</v>
      </c>
      <c r="E34" s="93"/>
      <c r="F34" s="93"/>
      <c r="G34" s="45">
        <f t="shared" si="7"/>
        <v>0</v>
      </c>
      <c r="H34" s="58">
        <f t="shared" si="8"/>
        <v>0</v>
      </c>
      <c r="I34" s="58">
        <f t="shared" si="9"/>
        <v>0</v>
      </c>
      <c r="J34" s="58">
        <f t="shared" si="10"/>
        <v>0</v>
      </c>
      <c r="K34" s="42"/>
      <c r="L34" s="18"/>
      <c r="M34" s="18"/>
    </row>
    <row r="35" spans="1:13" ht="18">
      <c r="A35" s="44"/>
      <c r="B35" s="93"/>
      <c r="C35" s="93"/>
      <c r="D35" s="45">
        <f t="shared" si="6"/>
        <v>0</v>
      </c>
      <c r="E35" s="93"/>
      <c r="F35" s="93"/>
      <c r="G35" s="45">
        <f t="shared" si="7"/>
        <v>0</v>
      </c>
      <c r="H35" s="58">
        <f t="shared" si="8"/>
        <v>0</v>
      </c>
      <c r="I35" s="58">
        <f t="shared" si="9"/>
        <v>0</v>
      </c>
      <c r="J35" s="58">
        <f t="shared" si="10"/>
        <v>0</v>
      </c>
      <c r="K35" s="42"/>
      <c r="L35" s="18"/>
      <c r="M35" s="18"/>
    </row>
    <row r="36" spans="1:13" ht="54.75" thickBot="1">
      <c r="A36" s="48" t="s">
        <v>232</v>
      </c>
      <c r="B36" s="49"/>
      <c r="C36" s="49"/>
      <c r="D36" s="59">
        <f>SUM(D27:D35)</f>
        <v>0</v>
      </c>
      <c r="E36" s="49"/>
      <c r="F36" s="49"/>
      <c r="G36" s="59">
        <f>SUM(G27:G35)</f>
        <v>0</v>
      </c>
      <c r="H36" s="50"/>
      <c r="I36" s="50"/>
      <c r="J36" s="50">
        <f>G36-D36</f>
        <v>0</v>
      </c>
      <c r="K36" s="57"/>
      <c r="L36" s="82" t="s">
        <v>175</v>
      </c>
      <c r="M36" s="18"/>
    </row>
    <row r="37" spans="1:13" s="2" customFormat="1" ht="54.75" thickBot="1">
      <c r="A37" s="60" t="s">
        <v>161</v>
      </c>
      <c r="B37" s="61"/>
      <c r="C37" s="61"/>
      <c r="D37" s="61">
        <f>D15+D26+D36</f>
        <v>0</v>
      </c>
      <c r="E37" s="61"/>
      <c r="F37" s="61"/>
      <c r="G37" s="61">
        <f>G15+G26+G36</f>
        <v>0</v>
      </c>
      <c r="H37" s="62"/>
      <c r="I37" s="62"/>
      <c r="J37" s="62">
        <f>G37-D37</f>
        <v>0</v>
      </c>
      <c r="K37" s="63"/>
      <c r="L37" s="83" t="e">
        <f>D37/L3</f>
        <v>#DIV/0!</v>
      </c>
    </row>
    <row r="38" spans="1:13" s="2" customFormat="1" ht="21" customHeight="1" thickTop="1">
      <c r="A38" s="235" t="s">
        <v>162</v>
      </c>
      <c r="B38" s="235"/>
      <c r="C38" s="235"/>
      <c r="D38" s="235"/>
      <c r="E38" s="235"/>
      <c r="F38" s="235"/>
      <c r="G38" s="235"/>
      <c r="H38" s="235"/>
      <c r="I38" s="235"/>
      <c r="J38" s="235"/>
      <c r="K38" s="235"/>
    </row>
    <row r="39" spans="1:13" s="2" customFormat="1" ht="15" customHeight="1">
      <c r="A39" s="36"/>
      <c r="B39" s="29"/>
      <c r="C39" s="29"/>
      <c r="D39" s="29"/>
      <c r="E39" s="29"/>
      <c r="F39" s="29"/>
      <c r="G39" s="29"/>
      <c r="H39" s="29"/>
      <c r="I39" s="29"/>
      <c r="J39" s="29"/>
      <c r="K39" s="36"/>
    </row>
    <row r="40" spans="1:13" s="2" customFormat="1" ht="21" customHeight="1">
      <c r="A40" s="200" t="s">
        <v>82</v>
      </c>
      <c r="B40" s="201"/>
      <c r="C40" s="201"/>
      <c r="D40" s="201"/>
      <c r="E40" s="201"/>
      <c r="F40" s="201"/>
      <c r="G40" s="201"/>
      <c r="H40" s="201"/>
      <c r="I40" s="201"/>
      <c r="J40" s="201"/>
      <c r="K40" s="201"/>
    </row>
    <row r="41" spans="1:13" s="2" customFormat="1" ht="14.25" customHeight="1">
      <c r="A41" s="236" t="s">
        <v>164</v>
      </c>
      <c r="B41" s="236"/>
      <c r="C41" s="236"/>
      <c r="D41" s="236"/>
      <c r="E41" s="236"/>
      <c r="F41" s="29"/>
      <c r="G41" s="29"/>
      <c r="H41" s="29"/>
      <c r="I41" s="29"/>
      <c r="J41" s="29"/>
      <c r="K41" s="36"/>
    </row>
    <row r="42" spans="1:13" s="2" customFormat="1" ht="22.5" customHeight="1" thickBot="1">
      <c r="A42" s="237"/>
      <c r="B42" s="237"/>
      <c r="C42" s="237"/>
      <c r="D42" s="237"/>
      <c r="E42" s="237"/>
      <c r="F42" s="99"/>
      <c r="G42" s="99"/>
      <c r="H42" s="99"/>
      <c r="I42" s="99"/>
      <c r="J42" s="99"/>
      <c r="K42" s="99"/>
    </row>
    <row r="43" spans="1:13" s="2" customFormat="1" ht="25.5" customHeight="1">
      <c r="A43" s="8" t="s">
        <v>39</v>
      </c>
      <c r="B43" s="26"/>
      <c r="C43" s="26"/>
      <c r="D43" s="27"/>
      <c r="E43" s="28">
        <f>D37</f>
        <v>0</v>
      </c>
      <c r="F43" s="29"/>
      <c r="G43" s="29"/>
      <c r="H43" s="29"/>
      <c r="I43" s="29"/>
      <c r="J43" s="30"/>
      <c r="K43" s="36"/>
    </row>
    <row r="44" spans="1:13" s="2" customFormat="1" ht="36">
      <c r="A44" s="31" t="s">
        <v>163</v>
      </c>
      <c r="B44" s="95">
        <v>0.55000000000000004</v>
      </c>
      <c r="C44" s="9"/>
      <c r="D44" s="11">
        <f>D43*$B$44</f>
        <v>0</v>
      </c>
      <c r="E44" s="19">
        <f>E43*B44</f>
        <v>0</v>
      </c>
      <c r="F44" s="3"/>
      <c r="G44" s="4"/>
      <c r="H44" s="3"/>
      <c r="I44" s="3"/>
      <c r="J44" s="30"/>
      <c r="K44" s="36"/>
    </row>
    <row r="45" spans="1:13" ht="36">
      <c r="A45" s="32" t="s">
        <v>165</v>
      </c>
      <c r="B45" s="5"/>
      <c r="C45" s="5"/>
      <c r="D45" s="12">
        <f>D43+D44</f>
        <v>0</v>
      </c>
      <c r="E45" s="20">
        <f>E43+E44</f>
        <v>0</v>
      </c>
      <c r="F45" s="5"/>
      <c r="G45" s="6"/>
      <c r="H45" s="5"/>
      <c r="I45" s="5"/>
      <c r="J45" s="5"/>
      <c r="K45" s="38"/>
      <c r="L45" s="18"/>
      <c r="M45" s="18"/>
    </row>
    <row r="46" spans="1:13" ht="18">
      <c r="A46" s="33" t="s">
        <v>166</v>
      </c>
      <c r="B46" s="96">
        <v>0.21</v>
      </c>
      <c r="C46" s="10"/>
      <c r="D46" s="13">
        <f>D45*$B$46</f>
        <v>0</v>
      </c>
      <c r="E46" s="21">
        <f>E45*B46</f>
        <v>0</v>
      </c>
      <c r="F46" s="5"/>
      <c r="G46" s="6"/>
      <c r="H46" s="5"/>
      <c r="I46" s="5"/>
      <c r="J46" s="5"/>
      <c r="K46" s="38"/>
      <c r="L46" s="18"/>
      <c r="M46" s="18"/>
    </row>
    <row r="47" spans="1:13" s="2" customFormat="1" ht="39" customHeight="1" thickBot="1">
      <c r="A47" s="228" t="s">
        <v>168</v>
      </c>
      <c r="B47" s="229"/>
      <c r="C47" s="7"/>
      <c r="D47" s="35">
        <f>D45+D46</f>
        <v>0</v>
      </c>
      <c r="E47" s="22">
        <f>SUM(E45:E46)</f>
        <v>0</v>
      </c>
      <c r="F47" s="3"/>
      <c r="G47" s="4"/>
      <c r="H47" s="3"/>
      <c r="I47" s="3"/>
      <c r="J47" s="3"/>
      <c r="K47" s="36"/>
    </row>
    <row r="48" spans="1:13" ht="18">
      <c r="A48" s="38"/>
      <c r="B48" s="64"/>
      <c r="C48" s="38"/>
      <c r="D48" s="38"/>
      <c r="E48" s="38"/>
      <c r="F48" s="38"/>
      <c r="G48" s="38"/>
      <c r="H48" s="38"/>
      <c r="I48" s="38"/>
      <c r="J48" s="38"/>
      <c r="K48" s="38"/>
      <c r="L48" s="18"/>
      <c r="M48" s="18"/>
    </row>
    <row r="49" spans="1:13" ht="19.5" customHeight="1" thickBot="1">
      <c r="A49" s="36" t="s">
        <v>169</v>
      </c>
      <c r="B49" s="65"/>
      <c r="C49" s="38"/>
      <c r="D49" s="38"/>
      <c r="E49" s="38"/>
      <c r="F49" s="38"/>
      <c r="G49" s="38"/>
      <c r="H49" s="38"/>
      <c r="I49" s="38"/>
      <c r="J49" s="38"/>
      <c r="K49" s="38"/>
      <c r="L49" s="18"/>
      <c r="M49" s="18"/>
    </row>
    <row r="50" spans="1:13" s="14" customFormat="1" ht="36">
      <c r="A50" s="87" t="s">
        <v>170</v>
      </c>
      <c r="B50" s="37"/>
      <c r="C50" s="37"/>
      <c r="D50" s="37"/>
      <c r="E50" s="97"/>
      <c r="F50" s="38"/>
      <c r="G50" s="38"/>
      <c r="H50" s="38"/>
      <c r="I50" s="38"/>
      <c r="J50" s="38"/>
      <c r="K50" s="38"/>
      <c r="L50" s="38"/>
      <c r="M50" s="38"/>
    </row>
    <row r="51" spans="1:13" s="14" customFormat="1" ht="18">
      <c r="A51" s="39" t="s">
        <v>167</v>
      </c>
      <c r="B51" s="96">
        <v>0.21</v>
      </c>
      <c r="C51" s="10"/>
      <c r="D51" s="10"/>
      <c r="E51" s="21">
        <f>(E50*B51)/(1+B51)</f>
        <v>0</v>
      </c>
      <c r="F51" s="38"/>
      <c r="G51" s="38"/>
      <c r="H51" s="38"/>
      <c r="I51" s="38"/>
      <c r="J51" s="38"/>
      <c r="K51" s="38"/>
      <c r="L51" s="38"/>
      <c r="M51" s="38"/>
    </row>
    <row r="52" spans="1:13" s="14" customFormat="1" ht="18">
      <c r="A52" s="88" t="s">
        <v>171</v>
      </c>
      <c r="B52" s="5"/>
      <c r="C52" s="5"/>
      <c r="D52" s="5"/>
      <c r="E52" s="20">
        <f>E50-E51</f>
        <v>0</v>
      </c>
      <c r="F52" s="38"/>
      <c r="G52" s="38"/>
      <c r="H52" s="38"/>
      <c r="I52" s="38"/>
      <c r="J52" s="38"/>
      <c r="K52" s="38"/>
      <c r="L52" s="38"/>
      <c r="M52" s="38"/>
    </row>
    <row r="53" spans="1:13" s="14" customFormat="1" ht="18">
      <c r="A53" s="39" t="s">
        <v>172</v>
      </c>
      <c r="B53" s="10"/>
      <c r="C53" s="10"/>
      <c r="D53" s="10"/>
      <c r="E53" s="21">
        <f>D37</f>
        <v>0</v>
      </c>
      <c r="F53" s="38"/>
      <c r="G53" s="38"/>
      <c r="H53" s="38"/>
      <c r="I53" s="38"/>
      <c r="J53" s="38"/>
      <c r="K53" s="38"/>
      <c r="L53" s="38"/>
      <c r="M53" s="38"/>
    </row>
    <row r="54" spans="1:13" s="14" customFormat="1" ht="18">
      <c r="A54" s="89" t="s">
        <v>173</v>
      </c>
      <c r="B54" s="5"/>
      <c r="C54" s="5"/>
      <c r="D54" s="5"/>
      <c r="E54" s="20">
        <f>E52-E53</f>
        <v>0</v>
      </c>
      <c r="F54" s="38"/>
      <c r="G54" s="38"/>
      <c r="H54" s="38"/>
      <c r="I54" s="38"/>
      <c r="J54" s="38"/>
      <c r="K54" s="38"/>
      <c r="L54" s="38"/>
      <c r="M54" s="38"/>
    </row>
    <row r="55" spans="1:13" s="14" customFormat="1" ht="18.75" thickBot="1">
      <c r="A55" s="90" t="s">
        <v>227</v>
      </c>
      <c r="B55" s="40"/>
      <c r="C55" s="40"/>
      <c r="D55" s="40"/>
      <c r="E55" s="66" t="e">
        <f>E54/E52</f>
        <v>#DIV/0!</v>
      </c>
      <c r="F55" s="38"/>
      <c r="G55" s="38"/>
      <c r="H55" s="38"/>
      <c r="I55" s="38"/>
      <c r="J55" s="38"/>
      <c r="K55" s="38"/>
      <c r="L55" s="38"/>
      <c r="M55" s="38"/>
    </row>
    <row r="56" spans="1:13" ht="18">
      <c r="A56" s="67"/>
      <c r="B56" s="67"/>
      <c r="C56" s="67"/>
      <c r="D56" s="67"/>
      <c r="E56" s="67"/>
      <c r="F56" s="80"/>
      <c r="G56" s="80"/>
      <c r="H56" s="80"/>
      <c r="I56" s="80"/>
      <c r="J56" s="80"/>
      <c r="K56" s="80"/>
      <c r="L56" s="25"/>
      <c r="M56" s="18"/>
    </row>
    <row r="57" spans="1:13" ht="18">
      <c r="A57" s="38"/>
      <c r="B57" s="38"/>
      <c r="C57" s="38"/>
      <c r="D57" s="38"/>
      <c r="E57" s="38"/>
      <c r="F57" s="38"/>
      <c r="G57" s="38"/>
      <c r="H57" s="38"/>
      <c r="I57" s="38"/>
      <c r="J57" s="38"/>
      <c r="K57" s="38"/>
      <c r="L57" s="18"/>
      <c r="M57" s="18"/>
    </row>
    <row r="58" spans="1:13" ht="18.75" thickBot="1">
      <c r="A58" s="230" t="s">
        <v>174</v>
      </c>
      <c r="B58" s="230"/>
      <c r="C58" s="230"/>
      <c r="D58" s="230"/>
      <c r="E58" s="230"/>
      <c r="F58" s="79"/>
      <c r="G58" s="79"/>
      <c r="H58" s="79"/>
      <c r="I58" s="79"/>
      <c r="J58" s="79"/>
      <c r="K58" s="79"/>
      <c r="L58" s="81"/>
      <c r="M58" s="18"/>
    </row>
    <row r="59" spans="1:13" ht="18">
      <c r="A59" s="8" t="s">
        <v>39</v>
      </c>
      <c r="B59" s="26"/>
      <c r="C59" s="26"/>
      <c r="D59" s="27"/>
      <c r="E59" s="28" t="e">
        <f>L37</f>
        <v>#DIV/0!</v>
      </c>
      <c r="F59" s="38" t="s">
        <v>176</v>
      </c>
      <c r="G59" s="38"/>
      <c r="H59" s="38"/>
      <c r="I59" s="38"/>
      <c r="J59" s="38"/>
      <c r="K59" s="38"/>
      <c r="L59" s="18"/>
      <c r="M59" s="18"/>
    </row>
    <row r="60" spans="1:13" ht="36">
      <c r="A60" s="31" t="s">
        <v>163</v>
      </c>
      <c r="B60" s="95">
        <v>0.55000000000000004</v>
      </c>
      <c r="C60" s="9"/>
      <c r="D60" s="11">
        <f>D59*$B$44</f>
        <v>0</v>
      </c>
      <c r="E60" s="19" t="e">
        <f>E59*B60</f>
        <v>#DIV/0!</v>
      </c>
      <c r="F60" s="38"/>
      <c r="G60" s="38"/>
      <c r="H60" s="38"/>
      <c r="I60" s="38"/>
      <c r="J60" s="38"/>
      <c r="K60" s="38"/>
      <c r="L60" s="18"/>
      <c r="M60" s="18"/>
    </row>
    <row r="61" spans="1:13" ht="36">
      <c r="A61" s="32" t="s">
        <v>165</v>
      </c>
      <c r="B61" s="5"/>
      <c r="C61" s="5"/>
      <c r="D61" s="12">
        <f>D59+D60</f>
        <v>0</v>
      </c>
      <c r="E61" s="20" t="e">
        <f>E59+E60</f>
        <v>#DIV/0!</v>
      </c>
      <c r="F61" s="38"/>
      <c r="G61" s="38"/>
      <c r="H61" s="38"/>
      <c r="I61" s="38"/>
      <c r="J61" s="38"/>
      <c r="K61" s="38"/>
      <c r="L61" s="18"/>
      <c r="M61" s="18"/>
    </row>
    <row r="62" spans="1:13" ht="18">
      <c r="A62" s="33" t="s">
        <v>166</v>
      </c>
      <c r="B62" s="96">
        <v>0.21</v>
      </c>
      <c r="C62" s="10"/>
      <c r="D62" s="13">
        <f>D61*$B$46</f>
        <v>0</v>
      </c>
      <c r="E62" s="21" t="e">
        <f>E61*B62</f>
        <v>#DIV/0!</v>
      </c>
      <c r="F62" s="38"/>
      <c r="G62" s="38"/>
      <c r="H62" s="38"/>
      <c r="I62" s="38"/>
      <c r="J62" s="38"/>
      <c r="K62" s="38"/>
      <c r="L62" s="18"/>
      <c r="M62" s="18"/>
    </row>
    <row r="63" spans="1:13" ht="54.75" thickBot="1">
      <c r="A63" s="34" t="s">
        <v>178</v>
      </c>
      <c r="B63" s="7"/>
      <c r="C63" s="7"/>
      <c r="D63" s="35">
        <f>D61+D62</f>
        <v>0</v>
      </c>
      <c r="E63" s="22" t="e">
        <f>SUM(E61:E62)</f>
        <v>#DIV/0!</v>
      </c>
      <c r="F63" s="38" t="s">
        <v>176</v>
      </c>
      <c r="G63" s="38"/>
      <c r="H63" s="38"/>
      <c r="I63" s="38"/>
      <c r="J63" s="38"/>
      <c r="K63" s="38"/>
      <c r="L63" s="18"/>
      <c r="M63" s="18"/>
    </row>
    <row r="64" spans="1:13" ht="18">
      <c r="A64" s="38"/>
      <c r="B64" s="38"/>
      <c r="C64" s="38"/>
      <c r="D64" s="38"/>
      <c r="E64" s="38"/>
      <c r="F64" s="38"/>
      <c r="G64" s="38"/>
      <c r="H64" s="38"/>
      <c r="I64" s="38"/>
      <c r="J64" s="38"/>
      <c r="K64" s="38"/>
      <c r="L64" s="18"/>
      <c r="M64" s="18"/>
    </row>
    <row r="65" spans="1:13" ht="36.75" thickBot="1">
      <c r="A65" s="91" t="s">
        <v>169</v>
      </c>
      <c r="B65" s="65"/>
      <c r="C65" s="38"/>
      <c r="D65" s="38"/>
      <c r="E65" s="38"/>
      <c r="F65" s="38"/>
      <c r="G65" s="38"/>
      <c r="H65" s="38"/>
      <c r="I65" s="38"/>
      <c r="J65" s="38"/>
      <c r="K65" s="38"/>
      <c r="L65" s="18"/>
      <c r="M65" s="18"/>
    </row>
    <row r="66" spans="1:13" ht="36">
      <c r="A66" s="87" t="s">
        <v>170</v>
      </c>
      <c r="B66" s="37"/>
      <c r="C66" s="37"/>
      <c r="D66" s="37"/>
      <c r="E66" s="97"/>
      <c r="F66" s="38" t="s">
        <v>176</v>
      </c>
      <c r="G66" s="38"/>
      <c r="H66" s="79"/>
      <c r="I66" s="38"/>
      <c r="J66" s="38"/>
      <c r="K66" s="38"/>
      <c r="L66" s="18"/>
      <c r="M66" s="18"/>
    </row>
    <row r="67" spans="1:13" ht="18">
      <c r="A67" s="39" t="s">
        <v>167</v>
      </c>
      <c r="B67" s="96">
        <v>0.21</v>
      </c>
      <c r="C67" s="10"/>
      <c r="D67" s="10"/>
      <c r="E67" s="21">
        <f>(E66*B67)/(1+B67)</f>
        <v>0</v>
      </c>
      <c r="F67" s="38"/>
      <c r="G67" s="38"/>
      <c r="H67" s="38"/>
      <c r="I67" s="38"/>
      <c r="J67" s="38"/>
      <c r="K67" s="38"/>
      <c r="L67" s="18"/>
      <c r="M67" s="18"/>
    </row>
    <row r="68" spans="1:13" ht="18">
      <c r="A68" s="88" t="s">
        <v>171</v>
      </c>
      <c r="B68" s="5"/>
      <c r="C68" s="5"/>
      <c r="D68" s="5"/>
      <c r="E68" s="20">
        <f>E66-E67</f>
        <v>0</v>
      </c>
      <c r="F68" s="38"/>
      <c r="G68" s="38"/>
      <c r="H68" s="38"/>
      <c r="I68" s="38"/>
      <c r="J68" s="38"/>
      <c r="K68" s="38"/>
      <c r="L68" s="18"/>
      <c r="M68" s="18"/>
    </row>
    <row r="69" spans="1:13" ht="18">
      <c r="A69" s="39" t="s">
        <v>172</v>
      </c>
      <c r="B69" s="10"/>
      <c r="C69" s="10"/>
      <c r="D69" s="10"/>
      <c r="E69" s="21" t="e">
        <f>L37</f>
        <v>#DIV/0!</v>
      </c>
      <c r="F69" s="38"/>
      <c r="G69" s="38"/>
      <c r="H69" s="38"/>
      <c r="I69" s="38"/>
      <c r="J69" s="38"/>
      <c r="K69" s="38"/>
      <c r="L69" s="18"/>
      <c r="M69" s="18"/>
    </row>
    <row r="70" spans="1:13" ht="18">
      <c r="A70" s="89" t="s">
        <v>173</v>
      </c>
      <c r="B70" s="5"/>
      <c r="C70" s="5"/>
      <c r="D70" s="5"/>
      <c r="E70" s="20" t="e">
        <f>E68-E69</f>
        <v>#DIV/0!</v>
      </c>
      <c r="F70" s="38"/>
      <c r="G70" s="38"/>
      <c r="H70" s="38"/>
      <c r="I70" s="38"/>
      <c r="J70" s="38"/>
      <c r="K70" s="38"/>
      <c r="L70" s="18"/>
      <c r="M70" s="18"/>
    </row>
    <row r="71" spans="1:13" ht="18.75" thickBot="1">
      <c r="A71" s="90" t="s">
        <v>227</v>
      </c>
      <c r="B71" s="40"/>
      <c r="C71" s="40"/>
      <c r="D71" s="40"/>
      <c r="E71" s="66" t="e">
        <f>E70/E68</f>
        <v>#DIV/0!</v>
      </c>
      <c r="F71" s="38"/>
      <c r="G71" s="38"/>
      <c r="H71" s="38"/>
      <c r="I71" s="38"/>
      <c r="J71" s="38"/>
      <c r="K71" s="38"/>
      <c r="L71" s="18"/>
      <c r="M71" s="18"/>
    </row>
    <row r="72" spans="1:13" ht="18">
      <c r="A72" s="38"/>
      <c r="B72" s="38"/>
      <c r="C72" s="38"/>
      <c r="D72" s="38"/>
      <c r="E72" s="38"/>
      <c r="F72" s="38"/>
      <c r="G72" s="38"/>
      <c r="H72" s="38"/>
      <c r="I72" s="38"/>
      <c r="J72" s="38"/>
      <c r="K72" s="38"/>
      <c r="L72" s="18"/>
      <c r="M72" s="18"/>
    </row>
    <row r="73" spans="1:13">
      <c r="A73" s="18"/>
      <c r="B73" s="18"/>
      <c r="C73" s="18"/>
      <c r="D73" s="18"/>
      <c r="E73" s="18"/>
      <c r="F73" s="18"/>
      <c r="G73" s="18"/>
      <c r="H73" s="18"/>
      <c r="I73" s="18"/>
      <c r="J73" s="18"/>
      <c r="K73" s="18"/>
      <c r="L73" s="18"/>
      <c r="M73" s="18"/>
    </row>
    <row r="74" spans="1:13">
      <c r="A74" s="18"/>
      <c r="B74" s="18"/>
      <c r="C74" s="18"/>
      <c r="D74" s="18"/>
      <c r="E74" s="18"/>
      <c r="F74" s="18"/>
      <c r="G74" s="18"/>
      <c r="H74" s="18"/>
      <c r="I74" s="18"/>
      <c r="J74" s="18"/>
      <c r="K74" s="18"/>
      <c r="L74" s="18"/>
      <c r="M74" s="18"/>
    </row>
    <row r="75" spans="1:13">
      <c r="A75" s="18"/>
      <c r="B75" s="18"/>
      <c r="C75" s="18"/>
      <c r="D75" s="18"/>
      <c r="E75" s="18"/>
      <c r="F75" s="18"/>
      <c r="G75" s="18"/>
      <c r="H75" s="18"/>
      <c r="I75" s="18"/>
      <c r="J75" s="18"/>
      <c r="K75" s="18"/>
      <c r="L75" s="18"/>
      <c r="M75" s="18"/>
    </row>
    <row r="76" spans="1:13">
      <c r="A76" s="18"/>
      <c r="B76" s="18"/>
      <c r="C76" s="18"/>
      <c r="D76" s="18"/>
      <c r="E76" s="18"/>
      <c r="F76" s="18"/>
      <c r="G76" s="18"/>
      <c r="H76" s="18"/>
      <c r="I76" s="18"/>
      <c r="J76" s="18"/>
      <c r="K76" s="18"/>
      <c r="L76" s="18"/>
      <c r="M76" s="18"/>
    </row>
    <row r="77" spans="1:13">
      <c r="A77" s="18"/>
      <c r="B77" s="18"/>
      <c r="C77" s="18"/>
      <c r="D77" s="18"/>
      <c r="E77" s="18"/>
      <c r="F77" s="18"/>
      <c r="G77" s="18"/>
      <c r="H77" s="18"/>
      <c r="I77" s="18"/>
      <c r="J77" s="18"/>
      <c r="K77" s="18"/>
      <c r="L77" s="18"/>
      <c r="M77" s="18"/>
    </row>
    <row r="78" spans="1:13">
      <c r="A78" s="18"/>
      <c r="B78" s="18"/>
      <c r="C78" s="18"/>
      <c r="D78" s="18"/>
      <c r="E78" s="18"/>
      <c r="F78" s="18"/>
      <c r="G78" s="18"/>
      <c r="H78" s="18"/>
      <c r="I78" s="18"/>
      <c r="J78" s="18"/>
      <c r="K78" s="18"/>
      <c r="L78" s="18"/>
      <c r="M78" s="18"/>
    </row>
  </sheetData>
  <mergeCells count="10">
    <mergeCell ref="A47:B47"/>
    <mergeCell ref="A41:E42"/>
    <mergeCell ref="A58:E58"/>
    <mergeCell ref="A1:K1"/>
    <mergeCell ref="B2:J2"/>
    <mergeCell ref="B3:D3"/>
    <mergeCell ref="E3:G3"/>
    <mergeCell ref="H3:J3"/>
    <mergeCell ref="A38:K38"/>
    <mergeCell ref="A40:K40"/>
  </mergeCells>
  <conditionalFormatting sqref="H41:I41 H39:I39">
    <cfRule type="cellIs" dxfId="1" priority="2" stopIfTrue="1" operator="lessThan">
      <formula>0</formula>
    </cfRule>
  </conditionalFormatting>
  <conditionalFormatting sqref="H5:J37">
    <cfRule type="cellIs" dxfId="0" priority="1" stopIfTrue="1" operator="greaterThan">
      <formula>0</formula>
    </cfRule>
  </conditionalFormatting>
  <printOptions gridLinesSet="0"/>
  <pageMargins left="0.74803149606299213" right="0.74803149606299213" top="0.98425196850393704" bottom="0.98425196850393704" header="0.51181102362204722" footer="0.51181102362204722"/>
  <pageSetup paperSize="9" scale="84" orientation="landscape" r:id="rId1"/>
  <headerFooter alignWithMargins="0">
    <oddHeader>&amp;A</oddHeader>
    <oddFooter>Side &amp;P</oddFooter>
  </headerFooter>
  <rowBreaks count="1" manualBreakCount="1">
    <brk id="38" max="16383" man="1"/>
  </rowBreaks>
</worksheet>
</file>

<file path=xl/worksheets/sheet17.xml><?xml version="1.0" encoding="utf-8"?>
<worksheet xmlns="http://schemas.openxmlformats.org/spreadsheetml/2006/main" xmlns:r="http://schemas.openxmlformats.org/officeDocument/2006/relationships">
  <dimension ref="A1:K40"/>
  <sheetViews>
    <sheetView workbookViewId="0">
      <selection activeCell="A31" sqref="A31"/>
    </sheetView>
  </sheetViews>
  <sheetFormatPr defaultColWidth="11.42578125" defaultRowHeight="12.75"/>
  <cols>
    <col min="1" max="1" width="37.85546875" customWidth="1"/>
    <col min="2" max="2" width="14.140625" customWidth="1"/>
    <col min="3" max="3" width="41.85546875" customWidth="1"/>
    <col min="4" max="4" width="14.28515625" customWidth="1"/>
    <col min="5" max="5" width="48.5703125" customWidth="1"/>
    <col min="6" max="6" width="14.28515625" customWidth="1"/>
  </cols>
  <sheetData>
    <row r="1" spans="1:11" ht="13.5" thickBot="1"/>
    <row r="2" spans="1:11" s="15" customFormat="1" ht="18.75" thickBot="1">
      <c r="A2" s="238" t="s">
        <v>183</v>
      </c>
      <c r="B2" s="239"/>
      <c r="C2" s="239"/>
      <c r="D2" s="239"/>
      <c r="E2" s="239"/>
      <c r="F2" s="240"/>
      <c r="G2" s="36"/>
    </row>
    <row r="3" spans="1:11" s="1" customFormat="1" ht="40.5" customHeight="1">
      <c r="A3" s="77" t="s">
        <v>136</v>
      </c>
      <c r="B3" s="78" t="s">
        <v>177</v>
      </c>
      <c r="C3" s="77" t="s">
        <v>193</v>
      </c>
      <c r="D3" s="78" t="s">
        <v>177</v>
      </c>
      <c r="E3" s="52" t="s">
        <v>194</v>
      </c>
      <c r="F3" s="78" t="s">
        <v>177</v>
      </c>
      <c r="G3" s="36"/>
      <c r="H3" s="2"/>
      <c r="J3" s="72"/>
      <c r="K3" s="72"/>
    </row>
    <row r="4" spans="1:11" s="69" customFormat="1" ht="15" customHeight="1">
      <c r="A4" s="71" t="s">
        <v>138</v>
      </c>
      <c r="B4" s="74">
        <v>22</v>
      </c>
      <c r="C4" s="71" t="s">
        <v>185</v>
      </c>
      <c r="D4" s="74"/>
      <c r="E4" s="24"/>
      <c r="F4" s="74"/>
      <c r="J4" s="73"/>
      <c r="K4" s="75"/>
    </row>
    <row r="5" spans="1:11" s="69" customFormat="1" ht="15" customHeight="1">
      <c r="A5" s="71"/>
      <c r="B5" s="74"/>
      <c r="C5" s="71" t="s">
        <v>186</v>
      </c>
      <c r="D5" s="74"/>
      <c r="E5" s="24"/>
      <c r="F5" s="74"/>
      <c r="J5" s="73"/>
      <c r="K5" s="75"/>
    </row>
    <row r="6" spans="1:11" s="69" customFormat="1" ht="15" customHeight="1">
      <c r="A6" s="71"/>
      <c r="B6" s="74"/>
      <c r="C6" s="71" t="s">
        <v>187</v>
      </c>
      <c r="D6" s="74"/>
      <c r="E6" s="24"/>
      <c r="F6" s="74"/>
      <c r="J6" s="73"/>
      <c r="K6" s="75"/>
    </row>
    <row r="7" spans="1:11" s="69" customFormat="1" ht="15" customHeight="1">
      <c r="A7" s="71"/>
      <c r="B7" s="74"/>
      <c r="C7" s="71" t="s">
        <v>188</v>
      </c>
      <c r="D7" s="74"/>
      <c r="E7" s="24"/>
      <c r="F7" s="74"/>
      <c r="J7" s="73"/>
      <c r="K7" s="75"/>
    </row>
    <row r="8" spans="1:11" s="69" customFormat="1" ht="15" customHeight="1">
      <c r="A8" s="71"/>
      <c r="B8" s="74"/>
      <c r="C8" s="71" t="s">
        <v>189</v>
      </c>
      <c r="D8" s="74"/>
      <c r="E8" s="71"/>
      <c r="F8" s="74"/>
      <c r="J8" s="73"/>
      <c r="K8" s="75"/>
    </row>
    <row r="9" spans="1:11" s="69" customFormat="1" ht="15" customHeight="1">
      <c r="A9" s="71"/>
      <c r="B9" s="74"/>
      <c r="C9" s="71" t="s">
        <v>190</v>
      </c>
      <c r="D9" s="74"/>
      <c r="E9" s="71"/>
      <c r="F9" s="74"/>
      <c r="J9" s="73"/>
      <c r="K9" s="75"/>
    </row>
    <row r="10" spans="1:11" s="69" customFormat="1" ht="15" customHeight="1">
      <c r="A10" s="71"/>
      <c r="B10" s="74"/>
      <c r="C10" s="71" t="s">
        <v>191</v>
      </c>
      <c r="D10" s="74"/>
      <c r="E10" s="71"/>
      <c r="F10" s="74"/>
      <c r="J10" s="73"/>
      <c r="K10" s="75"/>
    </row>
    <row r="11" spans="1:11" s="69" customFormat="1" ht="15" customHeight="1">
      <c r="A11" s="71"/>
      <c r="B11" s="74"/>
      <c r="C11" s="71" t="s">
        <v>192</v>
      </c>
      <c r="D11" s="74"/>
      <c r="E11" s="76"/>
      <c r="F11" s="74"/>
      <c r="J11" s="75"/>
      <c r="K11" s="75"/>
    </row>
    <row r="12" spans="1:11" s="69" customFormat="1" ht="15" customHeight="1">
      <c r="A12" s="71" t="s">
        <v>184</v>
      </c>
      <c r="B12" s="74">
        <v>14</v>
      </c>
      <c r="C12" s="71"/>
      <c r="D12" s="74"/>
      <c r="E12" s="71"/>
      <c r="F12" s="74"/>
      <c r="J12" s="75"/>
      <c r="K12" s="75"/>
    </row>
    <row r="13" spans="1:11" s="69" customFormat="1" ht="15" customHeight="1">
      <c r="A13" s="71"/>
      <c r="B13" s="74"/>
      <c r="C13" s="71"/>
      <c r="D13" s="74"/>
      <c r="E13" s="71"/>
      <c r="F13" s="74"/>
      <c r="J13" s="75"/>
      <c r="K13" s="75"/>
    </row>
    <row r="14" spans="1:11" s="69" customFormat="1" ht="15" customHeight="1">
      <c r="A14" s="71"/>
      <c r="B14" s="74"/>
      <c r="C14" s="71"/>
      <c r="D14" s="74"/>
      <c r="E14" s="71"/>
      <c r="F14" s="74"/>
      <c r="J14" s="75"/>
      <c r="K14" s="75"/>
    </row>
    <row r="15" spans="1:11" s="69" customFormat="1" ht="15" customHeight="1">
      <c r="A15" s="71"/>
      <c r="B15" s="74"/>
      <c r="C15" s="71"/>
      <c r="D15" s="74"/>
      <c r="E15" s="76"/>
      <c r="F15" s="74"/>
      <c r="J15" s="75"/>
      <c r="K15" s="75"/>
    </row>
    <row r="16" spans="1:11" s="69" customFormat="1" ht="15" customHeight="1">
      <c r="A16" s="71"/>
      <c r="B16" s="74"/>
      <c r="C16" s="71"/>
      <c r="D16" s="74"/>
      <c r="E16" s="71"/>
      <c r="F16" s="74"/>
      <c r="J16" s="75"/>
      <c r="K16" s="75"/>
    </row>
    <row r="17" spans="1:11" s="69" customFormat="1" ht="15" customHeight="1">
      <c r="A17" s="71"/>
      <c r="B17" s="74"/>
      <c r="C17" s="71"/>
      <c r="D17" s="74"/>
      <c r="E17" s="71"/>
      <c r="F17" s="74"/>
      <c r="J17" s="75"/>
      <c r="K17" s="75"/>
    </row>
    <row r="18" spans="1:11" s="69" customFormat="1" ht="15" customHeight="1">
      <c r="A18" s="71"/>
      <c r="B18" s="74"/>
      <c r="C18" s="71"/>
      <c r="D18" s="74"/>
      <c r="E18" s="71"/>
      <c r="F18" s="74"/>
      <c r="J18" s="75"/>
      <c r="K18" s="75"/>
    </row>
    <row r="19" spans="1:11" s="69" customFormat="1" ht="15" customHeight="1">
      <c r="A19" s="71"/>
      <c r="B19" s="74"/>
      <c r="C19" s="71"/>
      <c r="D19" s="74"/>
      <c r="E19" s="71"/>
      <c r="F19" s="74"/>
      <c r="J19" s="75"/>
      <c r="K19" s="75"/>
    </row>
    <row r="20" spans="1:11" s="69" customFormat="1" ht="15" customHeight="1">
      <c r="A20" s="71"/>
      <c r="B20" s="74"/>
      <c r="C20" s="71"/>
      <c r="D20" s="74"/>
      <c r="E20" s="71"/>
      <c r="F20" s="74"/>
    </row>
    <row r="21" spans="1:11" s="69" customFormat="1" ht="15" customHeight="1">
      <c r="A21" s="71"/>
      <c r="B21" s="74"/>
      <c r="C21" s="71"/>
      <c r="D21" s="74"/>
      <c r="E21" s="71"/>
      <c r="F21" s="74"/>
    </row>
    <row r="22" spans="1:11" s="69" customFormat="1" ht="15" customHeight="1">
      <c r="A22" s="71"/>
      <c r="B22" s="74"/>
      <c r="C22" s="71"/>
      <c r="D22" s="74"/>
      <c r="E22" s="71"/>
      <c r="F22" s="74"/>
      <c r="J22" s="75"/>
      <c r="K22" s="75"/>
    </row>
    <row r="23" spans="1:11" s="69" customFormat="1" ht="15" customHeight="1">
      <c r="A23" s="71"/>
      <c r="B23" s="74"/>
      <c r="C23" s="71"/>
      <c r="D23" s="74"/>
      <c r="E23" s="71"/>
      <c r="F23" s="74"/>
      <c r="J23" s="75"/>
      <c r="K23" s="75"/>
    </row>
    <row r="24" spans="1:11" s="69" customFormat="1" ht="15" customHeight="1">
      <c r="A24" s="71"/>
      <c r="B24" s="74"/>
      <c r="C24" s="71"/>
      <c r="D24" s="74"/>
      <c r="E24" s="71"/>
      <c r="F24" s="74"/>
      <c r="J24" s="75"/>
      <c r="K24" s="75"/>
    </row>
    <row r="25" spans="1:11" s="69" customFormat="1" ht="15" customHeight="1">
      <c r="A25" s="71"/>
      <c r="B25" s="74"/>
      <c r="C25" s="71"/>
      <c r="D25" s="74"/>
      <c r="E25" s="71"/>
      <c r="F25" s="74"/>
    </row>
    <row r="26" spans="1:11" s="69" customFormat="1" ht="15" customHeight="1">
      <c r="A26" s="71"/>
      <c r="B26" s="74"/>
      <c r="C26" s="71"/>
      <c r="D26" s="74"/>
      <c r="E26" s="71"/>
      <c r="F26" s="74"/>
    </row>
    <row r="28" spans="1:11" ht="18">
      <c r="A28" s="92" t="s">
        <v>195</v>
      </c>
    </row>
    <row r="40" spans="2:2">
      <c r="B40" s="23"/>
    </row>
  </sheetData>
  <mergeCells count="1">
    <mergeCell ref="A2:F2"/>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dimension ref="A1:D31"/>
  <sheetViews>
    <sheetView workbookViewId="0">
      <selection activeCell="B27" sqref="B27"/>
    </sheetView>
  </sheetViews>
  <sheetFormatPr defaultColWidth="11.5703125" defaultRowHeight="14.25"/>
  <cols>
    <col min="1" max="1" width="44.140625" style="100" customWidth="1"/>
    <col min="2" max="3" width="21.7109375" style="100" customWidth="1"/>
    <col min="4" max="16384" width="11.5703125" style="100"/>
  </cols>
  <sheetData>
    <row r="1" spans="1:4" ht="59.25" customHeight="1">
      <c r="A1" s="204" t="s">
        <v>199</v>
      </c>
      <c r="B1" s="204"/>
      <c r="C1" s="204"/>
    </row>
    <row r="2" spans="1:4" ht="57.6" customHeight="1">
      <c r="A2" s="110" t="s">
        <v>106</v>
      </c>
      <c r="B2" s="111" t="s">
        <v>51</v>
      </c>
      <c r="C2" s="111" t="s">
        <v>52</v>
      </c>
    </row>
    <row r="3" spans="1:4" ht="30">
      <c r="A3" s="104" t="s">
        <v>209</v>
      </c>
      <c r="B3" s="125"/>
      <c r="C3" s="130">
        <f>+B3</f>
        <v>0</v>
      </c>
    </row>
    <row r="4" spans="1:4" ht="15">
      <c r="A4" s="104" t="s">
        <v>201</v>
      </c>
      <c r="B4" s="125"/>
      <c r="C4" s="130">
        <f>+B4</f>
        <v>0</v>
      </c>
    </row>
    <row r="5" spans="1:4" ht="15">
      <c r="A5" s="104" t="s">
        <v>36</v>
      </c>
      <c r="B5" s="125"/>
      <c r="C5" s="130">
        <f>+B5</f>
        <v>0</v>
      </c>
    </row>
    <row r="6" spans="1:4" ht="15">
      <c r="A6" s="104" t="s">
        <v>200</v>
      </c>
      <c r="B6" s="125"/>
      <c r="C6" s="130">
        <f>+B6</f>
        <v>0</v>
      </c>
    </row>
    <row r="7" spans="1:4" ht="15">
      <c r="A7" s="104" t="s">
        <v>38</v>
      </c>
      <c r="B7" s="125"/>
      <c r="C7" s="130">
        <f>+B7</f>
        <v>0</v>
      </c>
    </row>
    <row r="8" spans="1:4" ht="15">
      <c r="A8" s="104" t="s">
        <v>39</v>
      </c>
      <c r="B8" s="131">
        <f>+C8</f>
        <v>0</v>
      </c>
      <c r="C8" s="126">
        <f>'Produkts 1'!$D$16+'Produkts 2'!$D$15+'Produkts 3'!$D$15+'Produkts 4'!$D$15+'Produkts 5'!$D$15+'Produkts 6'!$D$15+'Produkts 7'!$D$15+'Produkts 8'!$D$15+'Produkts nn'!$D$15</f>
        <v>0</v>
      </c>
    </row>
    <row r="9" spans="1:4" ht="15">
      <c r="A9" s="104" t="s">
        <v>64</v>
      </c>
      <c r="B9" s="131">
        <f>+C9</f>
        <v>0</v>
      </c>
      <c r="C9" s="126">
        <f>'Produkts 1'!$D$27+'Produkts 2'!$D$26+'Produkts 3'!$D$26+'Produkts 4'!$D$26+'Produkts 5'!$D$26+'Produkts 6'!$D$26+'Produkts 7'!$D$26+'Produkts 8'!$D$26+'Produkts nn'!$D$26</f>
        <v>0</v>
      </c>
      <c r="D9" s="124"/>
    </row>
    <row r="10" spans="1:4" ht="15">
      <c r="A10" s="104" t="s">
        <v>103</v>
      </c>
      <c r="B10" s="131">
        <f>+C10</f>
        <v>0</v>
      </c>
      <c r="C10" s="126">
        <f>'Produkts 1'!$D$37+'Produkts 2'!$D$36+'Produkts 3'!$D$36+'Produkts 4'!$D$36+'Produkts 5'!$D$36+'Produkts 6'!$D$36+'Produkts 7'!$D$36+'Produkts 8'!$D$36+'Produkts nn'!$D$36</f>
        <v>0</v>
      </c>
    </row>
    <row r="11" spans="1:4" ht="15">
      <c r="A11" s="191" t="s">
        <v>40</v>
      </c>
      <c r="B11" s="125"/>
      <c r="C11" s="130">
        <f>+B11</f>
        <v>0</v>
      </c>
    </row>
    <row r="12" spans="1:4" ht="15">
      <c r="A12" s="148" t="s">
        <v>41</v>
      </c>
      <c r="B12" s="125"/>
      <c r="C12" s="130">
        <f>+B12</f>
        <v>0</v>
      </c>
    </row>
    <row r="13" spans="1:4" ht="15">
      <c r="A13" s="195" t="s">
        <v>42</v>
      </c>
      <c r="B13" s="125"/>
      <c r="C13" s="130"/>
    </row>
    <row r="14" spans="1:4" ht="15">
      <c r="A14" s="104" t="s">
        <v>219</v>
      </c>
      <c r="B14" s="125"/>
      <c r="C14" s="130">
        <f>+B14</f>
        <v>0</v>
      </c>
    </row>
    <row r="15" spans="1:4" ht="30">
      <c r="A15" s="112" t="s">
        <v>210</v>
      </c>
      <c r="B15" s="125"/>
      <c r="C15" s="130">
        <f>+B15</f>
        <v>0</v>
      </c>
    </row>
    <row r="16" spans="1:4" ht="15">
      <c r="A16" s="112" t="s">
        <v>105</v>
      </c>
      <c r="B16" s="125"/>
      <c r="C16" s="130">
        <f>+B16</f>
        <v>0</v>
      </c>
    </row>
    <row r="17" spans="1:3" ht="16.5">
      <c r="A17" s="107" t="s">
        <v>43</v>
      </c>
      <c r="B17" s="127">
        <f>SUM(B3:B16)</f>
        <v>0</v>
      </c>
      <c r="C17" s="127">
        <f>SUM(C3:C16)</f>
        <v>0</v>
      </c>
    </row>
    <row r="19" spans="1:3" ht="38.25" customHeight="1">
      <c r="A19" s="200" t="s">
        <v>44</v>
      </c>
      <c r="B19" s="201"/>
      <c r="C19" s="201"/>
    </row>
    <row r="20" spans="1:3" ht="18">
      <c r="A20" s="123"/>
      <c r="B20" s="123"/>
      <c r="C20" s="123"/>
    </row>
    <row r="21" spans="1:3" ht="15">
      <c r="A21" s="112" t="s">
        <v>45</v>
      </c>
      <c r="B21" s="132">
        <f>+C21</f>
        <v>0</v>
      </c>
      <c r="C21" s="134">
        <f>'Produkts 1'!$C$27+'Produkts 2'!$C$26+'Produkts 3'!$C$26+'Produkts 4'!$C$26+'Produkts 5'!$C$26+'Produkts 6'!$C$26+'Produkts 7'!$C$26+'Produkts 8'!$C$26+'Produkts nn'!$C$26</f>
        <v>0</v>
      </c>
    </row>
    <row r="22" spans="1:3" ht="15">
      <c r="A22" s="112" t="s">
        <v>202</v>
      </c>
      <c r="B22" s="128"/>
      <c r="C22" s="133">
        <f>+B22</f>
        <v>0</v>
      </c>
    </row>
    <row r="23" spans="1:3" ht="16.5">
      <c r="A23" s="106" t="s">
        <v>46</v>
      </c>
      <c r="B23" s="127">
        <f>B21+B22</f>
        <v>0</v>
      </c>
      <c r="C23" s="127">
        <f>C21+C22</f>
        <v>0</v>
      </c>
    </row>
    <row r="24" spans="1:3" ht="8.4499999999999993" customHeight="1">
      <c r="A24" s="112"/>
      <c r="B24" s="101"/>
    </row>
    <row r="25" spans="1:3" ht="15">
      <c r="A25" s="112" t="s">
        <v>47</v>
      </c>
      <c r="B25" s="197" t="e">
        <f>(B9+B15+B16)/B23</f>
        <v>#DIV/0!</v>
      </c>
    </row>
    <row r="26" spans="1:3" ht="8.4499999999999993" customHeight="1"/>
    <row r="27" spans="1:3" ht="15" customHeight="1">
      <c r="A27" s="112" t="s">
        <v>48</v>
      </c>
      <c r="B27" s="129" t="e">
        <f>((IF('Pārdošanas plāns'!C18&gt;0,'Pārdošanas plāns'!B18,(IF('Pārdošanas plāns'!C19&gt;0,'Pārdošanas plāns'!B19,)))))/B23</f>
        <v>#DIV/0!</v>
      </c>
    </row>
    <row r="28" spans="1:3" ht="15">
      <c r="A28" s="112"/>
      <c r="B28" s="101"/>
    </row>
    <row r="29" spans="1:3" ht="15.75">
      <c r="A29" s="106" t="s">
        <v>49</v>
      </c>
      <c r="B29" s="135" t="e">
        <f>+'Pārdošanas plāns'!B40/'Izmaksu plāns'!B23</f>
        <v>#DIV/0!</v>
      </c>
    </row>
    <row r="30" spans="1:3" ht="15">
      <c r="A30" s="112"/>
      <c r="B30" s="101"/>
    </row>
    <row r="31" spans="1:3" ht="30">
      <c r="A31" s="112" t="s">
        <v>50</v>
      </c>
      <c r="B31" s="101" t="e">
        <f>('Pārdošanas plāns'!B35+'Pārdošanas plāns'!B39)/'Izmaksu plāns'!B25</f>
        <v>#DIV/0!</v>
      </c>
    </row>
  </sheetData>
  <mergeCells count="2">
    <mergeCell ref="A1:C1"/>
    <mergeCell ref="A19:C1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R32"/>
  <sheetViews>
    <sheetView zoomScale="85" zoomScaleNormal="85" workbookViewId="0">
      <selection activeCell="D26" sqref="D26"/>
    </sheetView>
  </sheetViews>
  <sheetFormatPr defaultColWidth="9.140625" defaultRowHeight="12.75"/>
  <cols>
    <col min="1" max="1" width="33.28515625" customWidth="1"/>
    <col min="2" max="2" width="31.85546875" customWidth="1"/>
    <col min="3" max="3" width="14.42578125" style="137" customWidth="1"/>
    <col min="4" max="15" width="10.7109375" customWidth="1"/>
    <col min="16" max="16" width="10.7109375" style="2" customWidth="1"/>
    <col min="17" max="17" width="12.7109375" customWidth="1"/>
  </cols>
  <sheetData>
    <row r="1" spans="1:18" ht="30">
      <c r="A1" s="208" t="s">
        <v>204</v>
      </c>
      <c r="B1" s="209"/>
      <c r="C1" s="209"/>
      <c r="D1" s="209"/>
      <c r="E1" s="209"/>
      <c r="F1" s="209"/>
      <c r="G1" s="209"/>
      <c r="H1" s="209"/>
      <c r="I1" s="209"/>
      <c r="J1" s="209"/>
      <c r="K1" s="209"/>
      <c r="L1" s="209"/>
      <c r="M1" s="209"/>
      <c r="N1" s="209"/>
      <c r="O1" s="209"/>
      <c r="P1" s="209"/>
      <c r="Q1" s="209"/>
    </row>
    <row r="2" spans="1:18" ht="15">
      <c r="A2" s="100"/>
      <c r="B2" s="100"/>
      <c r="C2" s="138"/>
      <c r="D2" s="100"/>
      <c r="E2" s="100"/>
      <c r="F2" s="100"/>
      <c r="G2" s="100"/>
      <c r="H2" s="100"/>
      <c r="I2" s="100"/>
      <c r="J2" s="100"/>
      <c r="K2" s="100"/>
      <c r="L2" s="100"/>
      <c r="M2" s="100"/>
      <c r="N2" s="100"/>
      <c r="O2" s="100"/>
      <c r="Q2" s="18"/>
    </row>
    <row r="3" spans="1:18" ht="18">
      <c r="A3" s="110" t="s">
        <v>53</v>
      </c>
      <c r="B3" s="110" t="s">
        <v>54</v>
      </c>
      <c r="C3" s="110" t="s">
        <v>55</v>
      </c>
      <c r="D3" s="160" t="s">
        <v>3</v>
      </c>
      <c r="E3" s="160" t="s">
        <v>4</v>
      </c>
      <c r="F3" s="160" t="s">
        <v>56</v>
      </c>
      <c r="G3" s="160" t="s">
        <v>5</v>
      </c>
      <c r="H3" s="160" t="s">
        <v>57</v>
      </c>
      <c r="I3" s="160" t="s">
        <v>58</v>
      </c>
      <c r="J3" s="160" t="s">
        <v>59</v>
      </c>
      <c r="K3" s="160" t="s">
        <v>6</v>
      </c>
      <c r="L3" s="160" t="s">
        <v>7</v>
      </c>
      <c r="M3" s="160" t="s">
        <v>60</v>
      </c>
      <c r="N3" s="160" t="s">
        <v>8</v>
      </c>
      <c r="O3" s="160" t="s">
        <v>9</v>
      </c>
      <c r="P3" s="160" t="s">
        <v>83</v>
      </c>
      <c r="Q3" s="159" t="s">
        <v>84</v>
      </c>
    </row>
    <row r="4" spans="1:18" ht="15.75">
      <c r="A4" s="139" t="s">
        <v>61</v>
      </c>
      <c r="B4" s="212" t="s">
        <v>62</v>
      </c>
      <c r="C4" s="140" t="e">
        <f>(((IF('Pārdošanas plāns'!C18&gt;0,'Pārdošanas plāns'!B18-C5,(IF('Pārdošanas plāns'!C19&gt;0,'Pārdošanas plāns'!B19-C5,)))))/B21)</f>
        <v>#DIV/0!</v>
      </c>
      <c r="D4" s="141"/>
      <c r="E4" s="141"/>
      <c r="F4" s="141"/>
      <c r="G4" s="141"/>
      <c r="H4" s="141"/>
      <c r="I4" s="141"/>
      <c r="J4" s="141"/>
      <c r="K4" s="141"/>
      <c r="L4" s="141"/>
      <c r="M4" s="141"/>
      <c r="N4" s="141"/>
      <c r="O4" s="141"/>
      <c r="P4" s="142">
        <f>SUM(D4:O4)</f>
        <v>0</v>
      </c>
      <c r="Q4" s="143" t="e">
        <f>C4-P4</f>
        <v>#DIV/0!</v>
      </c>
      <c r="R4" s="69"/>
    </row>
    <row r="5" spans="1:18" ht="16.5" thickBot="1">
      <c r="A5" s="144" t="s">
        <v>203</v>
      </c>
      <c r="B5" s="213"/>
      <c r="C5" s="171">
        <f>+'Pārdošanas plāns'!B12</f>
        <v>0</v>
      </c>
      <c r="D5" s="141"/>
      <c r="E5" s="141"/>
      <c r="F5" s="141"/>
      <c r="G5" s="141"/>
      <c r="H5" s="141"/>
      <c r="I5" s="141"/>
      <c r="J5" s="141"/>
      <c r="K5" s="141"/>
      <c r="L5" s="141"/>
      <c r="M5" s="141"/>
      <c r="N5" s="141"/>
      <c r="O5" s="141"/>
      <c r="P5" s="142">
        <f>SUM(D5:O5)</f>
        <v>0</v>
      </c>
      <c r="Q5" s="147">
        <f t="shared" ref="Q5:Q25" si="0">C5-P5</f>
        <v>0</v>
      </c>
      <c r="R5" s="69"/>
    </row>
    <row r="6" spans="1:18" s="166" customFormat="1" ht="17.25" thickBot="1">
      <c r="A6" s="205" t="s">
        <v>63</v>
      </c>
      <c r="B6" s="206"/>
      <c r="C6" s="207"/>
      <c r="D6" s="161">
        <f>SUM(D4:D5)</f>
        <v>0</v>
      </c>
      <c r="E6" s="162">
        <f t="shared" ref="E6:O6" si="1">SUM(E4:E5)</f>
        <v>0</v>
      </c>
      <c r="F6" s="162">
        <f t="shared" si="1"/>
        <v>0</v>
      </c>
      <c r="G6" s="162">
        <f t="shared" si="1"/>
        <v>0</v>
      </c>
      <c r="H6" s="162">
        <f t="shared" si="1"/>
        <v>0</v>
      </c>
      <c r="I6" s="162">
        <f t="shared" si="1"/>
        <v>0</v>
      </c>
      <c r="J6" s="162">
        <f t="shared" si="1"/>
        <v>0</v>
      </c>
      <c r="K6" s="162">
        <f t="shared" si="1"/>
        <v>0</v>
      </c>
      <c r="L6" s="162">
        <f t="shared" si="1"/>
        <v>0</v>
      </c>
      <c r="M6" s="162">
        <f t="shared" si="1"/>
        <v>0</v>
      </c>
      <c r="N6" s="162">
        <f t="shared" si="1"/>
        <v>0</v>
      </c>
      <c r="O6" s="163">
        <f t="shared" si="1"/>
        <v>0</v>
      </c>
      <c r="P6" s="164">
        <f t="shared" ref="P6" si="2">SUM(P4:P5)</f>
        <v>0</v>
      </c>
      <c r="Q6" s="165">
        <f t="shared" si="0"/>
        <v>0</v>
      </c>
    </row>
    <row r="7" spans="1:18" ht="15.75">
      <c r="A7" s="139" t="s">
        <v>39</v>
      </c>
      <c r="B7" s="210" t="s">
        <v>74</v>
      </c>
      <c r="C7" s="194">
        <f>+'Izmaksu plāns'!B8</f>
        <v>0</v>
      </c>
      <c r="D7" s="192"/>
      <c r="E7" s="141"/>
      <c r="F7" s="141"/>
      <c r="G7" s="141"/>
      <c r="H7" s="141"/>
      <c r="I7" s="141"/>
      <c r="J7" s="141"/>
      <c r="K7" s="141"/>
      <c r="L7" s="141"/>
      <c r="M7" s="141"/>
      <c r="N7" s="141"/>
      <c r="O7" s="141"/>
      <c r="P7" s="142">
        <f>SUM(D7:O7)</f>
        <v>0</v>
      </c>
      <c r="Q7" s="143">
        <f t="shared" si="0"/>
        <v>0</v>
      </c>
      <c r="R7" s="69"/>
    </row>
    <row r="8" spans="1:18" s="136" customFormat="1" ht="30">
      <c r="A8" s="148" t="s">
        <v>64</v>
      </c>
      <c r="B8" s="210"/>
      <c r="C8" s="193">
        <f>+'Izmaksu plāns'!B9</f>
        <v>0</v>
      </c>
      <c r="D8" s="192"/>
      <c r="E8" s="141"/>
      <c r="F8" s="141"/>
      <c r="G8" s="141"/>
      <c r="H8" s="141"/>
      <c r="I8" s="141"/>
      <c r="J8" s="141"/>
      <c r="K8" s="141"/>
      <c r="L8" s="141"/>
      <c r="M8" s="141"/>
      <c r="N8" s="141"/>
      <c r="O8" s="141"/>
      <c r="P8" s="142">
        <f t="shared" ref="P8:P24" si="3">SUM(D8:O8)</f>
        <v>0</v>
      </c>
      <c r="Q8" s="150">
        <f t="shared" si="0"/>
        <v>0</v>
      </c>
      <c r="R8" s="151"/>
    </row>
    <row r="9" spans="1:18" ht="15.75">
      <c r="A9" s="148" t="s">
        <v>103</v>
      </c>
      <c r="B9" s="210"/>
      <c r="C9" s="193">
        <f>+'Izmaksu plāns'!B10</f>
        <v>0</v>
      </c>
      <c r="D9" s="192"/>
      <c r="E9" s="141"/>
      <c r="F9" s="141"/>
      <c r="G9" s="141"/>
      <c r="H9" s="141"/>
      <c r="I9" s="141"/>
      <c r="J9" s="141"/>
      <c r="K9" s="141"/>
      <c r="L9" s="141"/>
      <c r="M9" s="141"/>
      <c r="N9" s="141"/>
      <c r="O9" s="141"/>
      <c r="P9" s="142">
        <f t="shared" si="3"/>
        <v>0</v>
      </c>
      <c r="Q9" s="150">
        <f t="shared" si="0"/>
        <v>0</v>
      </c>
      <c r="R9" s="69"/>
    </row>
    <row r="10" spans="1:18" ht="15.75">
      <c r="A10" s="148" t="s">
        <v>220</v>
      </c>
      <c r="B10" s="210"/>
      <c r="C10" s="193">
        <f>+'Izmaksu plāns'!B15+'Izmaksu plāns'!B9</f>
        <v>0</v>
      </c>
      <c r="D10" s="192"/>
      <c r="E10" s="141"/>
      <c r="F10" s="141"/>
      <c r="G10" s="141"/>
      <c r="H10" s="141"/>
      <c r="I10" s="141"/>
      <c r="J10" s="141"/>
      <c r="K10" s="141"/>
      <c r="L10" s="141"/>
      <c r="M10" s="141"/>
      <c r="N10" s="141"/>
      <c r="O10" s="141"/>
      <c r="P10" s="142">
        <f t="shared" si="3"/>
        <v>0</v>
      </c>
      <c r="Q10" s="150">
        <f t="shared" si="0"/>
        <v>0</v>
      </c>
      <c r="R10" s="69"/>
    </row>
    <row r="11" spans="1:18" ht="30">
      <c r="A11" s="148" t="s">
        <v>40</v>
      </c>
      <c r="B11" s="210"/>
      <c r="C11" s="193">
        <f>+'Izmaksu plāns'!C11</f>
        <v>0</v>
      </c>
      <c r="D11" s="192"/>
      <c r="E11" s="141"/>
      <c r="F11" s="141"/>
      <c r="G11" s="141"/>
      <c r="H11" s="141"/>
      <c r="I11" s="141"/>
      <c r="J11" s="141"/>
      <c r="K11" s="141"/>
      <c r="L11" s="141"/>
      <c r="M11" s="141"/>
      <c r="N11" s="141"/>
      <c r="O11" s="141"/>
      <c r="P11" s="142">
        <f t="shared" ref="P11:P13" si="4">SUM(D11:O11)</f>
        <v>0</v>
      </c>
      <c r="Q11" s="150">
        <f t="shared" ref="Q11:Q13" si="5">C11-P11</f>
        <v>0</v>
      </c>
      <c r="R11" s="69"/>
    </row>
    <row r="12" spans="1:18" ht="15.75">
      <c r="A12" s="148" t="s">
        <v>41</v>
      </c>
      <c r="B12" s="210"/>
      <c r="C12" s="193">
        <f>+'Izmaksu plāns'!C12</f>
        <v>0</v>
      </c>
      <c r="D12" s="192"/>
      <c r="E12" s="141"/>
      <c r="F12" s="141"/>
      <c r="G12" s="141"/>
      <c r="H12" s="141"/>
      <c r="I12" s="141"/>
      <c r="J12" s="141"/>
      <c r="K12" s="141"/>
      <c r="L12" s="141"/>
      <c r="M12" s="141"/>
      <c r="N12" s="141"/>
      <c r="O12" s="141"/>
      <c r="P12" s="142">
        <f t="shared" si="4"/>
        <v>0</v>
      </c>
      <c r="Q12" s="150">
        <f t="shared" si="5"/>
        <v>0</v>
      </c>
      <c r="R12" s="69"/>
    </row>
    <row r="13" spans="1:18" ht="15.75">
      <c r="A13" s="148" t="s">
        <v>65</v>
      </c>
      <c r="B13" s="210"/>
      <c r="C13" s="193">
        <f>+'Izmaksu plāns'!C13</f>
        <v>0</v>
      </c>
      <c r="D13" s="192"/>
      <c r="E13" s="141"/>
      <c r="F13" s="141"/>
      <c r="G13" s="141"/>
      <c r="H13" s="141"/>
      <c r="I13" s="141"/>
      <c r="J13" s="141"/>
      <c r="K13" s="141"/>
      <c r="L13" s="141"/>
      <c r="M13" s="141"/>
      <c r="N13" s="141"/>
      <c r="O13" s="141"/>
      <c r="P13" s="142">
        <f t="shared" si="4"/>
        <v>0</v>
      </c>
      <c r="Q13" s="150">
        <f t="shared" si="5"/>
        <v>0</v>
      </c>
      <c r="R13" s="69"/>
    </row>
    <row r="14" spans="1:18" ht="15.75">
      <c r="A14" s="196" t="s">
        <v>66</v>
      </c>
      <c r="B14" s="210"/>
      <c r="C14" s="215">
        <f>+'Izmaksu plāns'!B17-'Likviditātes plāns'!C10-'Likviditātes plāns'!C9-'Likviditātes plāns'!C8-'Likviditātes plāns'!C7</f>
        <v>0</v>
      </c>
      <c r="D14" s="192"/>
      <c r="E14" s="141"/>
      <c r="F14" s="141"/>
      <c r="G14" s="141"/>
      <c r="H14" s="141"/>
      <c r="I14" s="141"/>
      <c r="J14" s="141"/>
      <c r="K14" s="141"/>
      <c r="L14" s="141"/>
      <c r="M14" s="141"/>
      <c r="N14" s="141"/>
      <c r="O14" s="141"/>
      <c r="P14" s="142">
        <f t="shared" si="3"/>
        <v>0</v>
      </c>
      <c r="Q14" s="150">
        <f t="shared" si="0"/>
        <v>0</v>
      </c>
      <c r="R14" s="69"/>
    </row>
    <row r="15" spans="1:18" ht="15.75">
      <c r="A15" s="148" t="s">
        <v>221</v>
      </c>
      <c r="B15" s="210"/>
      <c r="C15" s="215"/>
      <c r="D15" s="192"/>
      <c r="E15" s="141"/>
      <c r="F15" s="141"/>
      <c r="G15" s="141"/>
      <c r="H15" s="141"/>
      <c r="I15" s="141"/>
      <c r="J15" s="141"/>
      <c r="K15" s="141"/>
      <c r="L15" s="141"/>
      <c r="M15" s="141"/>
      <c r="N15" s="141"/>
      <c r="O15" s="141"/>
      <c r="P15" s="142">
        <f t="shared" si="3"/>
        <v>0</v>
      </c>
      <c r="Q15" s="150">
        <f t="shared" si="0"/>
        <v>0</v>
      </c>
      <c r="R15" s="69"/>
    </row>
    <row r="16" spans="1:18" ht="15.75">
      <c r="A16" s="148" t="s">
        <v>222</v>
      </c>
      <c r="B16" s="210"/>
      <c r="C16" s="215"/>
      <c r="D16" s="192"/>
      <c r="E16" s="141"/>
      <c r="F16" s="141"/>
      <c r="G16" s="141"/>
      <c r="H16" s="141"/>
      <c r="I16" s="141"/>
      <c r="J16" s="141"/>
      <c r="K16" s="141"/>
      <c r="L16" s="141"/>
      <c r="M16" s="141"/>
      <c r="N16" s="141"/>
      <c r="O16" s="141"/>
      <c r="P16" s="142">
        <f t="shared" si="3"/>
        <v>0</v>
      </c>
      <c r="Q16" s="150">
        <f t="shared" si="0"/>
        <v>0</v>
      </c>
      <c r="R16" s="69"/>
    </row>
    <row r="17" spans="1:18" ht="15.75">
      <c r="A17" s="148" t="s">
        <v>67</v>
      </c>
      <c r="B17" s="210"/>
      <c r="C17" s="215"/>
      <c r="D17" s="192"/>
      <c r="E17" s="141"/>
      <c r="F17" s="141"/>
      <c r="G17" s="141"/>
      <c r="H17" s="141"/>
      <c r="I17" s="141"/>
      <c r="J17" s="141"/>
      <c r="K17" s="141"/>
      <c r="L17" s="141"/>
      <c r="M17" s="141"/>
      <c r="N17" s="141"/>
      <c r="O17" s="141"/>
      <c r="P17" s="142">
        <f t="shared" si="3"/>
        <v>0</v>
      </c>
      <c r="Q17" s="150">
        <f t="shared" si="0"/>
        <v>0</v>
      </c>
      <c r="R17" s="69"/>
    </row>
    <row r="18" spans="1:18" ht="30">
      <c r="A18" s="148" t="s">
        <v>223</v>
      </c>
      <c r="B18" s="210"/>
      <c r="C18" s="215"/>
      <c r="D18" s="192"/>
      <c r="E18" s="141"/>
      <c r="F18" s="141"/>
      <c r="G18" s="141"/>
      <c r="H18" s="141"/>
      <c r="I18" s="141"/>
      <c r="J18" s="141"/>
      <c r="K18" s="141"/>
      <c r="L18" s="141"/>
      <c r="M18" s="141"/>
      <c r="N18" s="141"/>
      <c r="O18" s="141"/>
      <c r="P18" s="142">
        <f t="shared" si="3"/>
        <v>0</v>
      </c>
      <c r="Q18" s="150">
        <f t="shared" si="0"/>
        <v>0</v>
      </c>
      <c r="R18" s="69"/>
    </row>
    <row r="19" spans="1:18" ht="15.75">
      <c r="A19" s="148" t="s">
        <v>68</v>
      </c>
      <c r="B19" s="211"/>
      <c r="C19" s="215"/>
      <c r="D19" s="192"/>
      <c r="E19" s="141"/>
      <c r="F19" s="141"/>
      <c r="G19" s="141"/>
      <c r="H19" s="141"/>
      <c r="I19" s="141"/>
      <c r="J19" s="141"/>
      <c r="K19" s="141"/>
      <c r="L19" s="141"/>
      <c r="M19" s="141"/>
      <c r="N19" s="141"/>
      <c r="O19" s="141"/>
      <c r="P19" s="142">
        <f t="shared" si="3"/>
        <v>0</v>
      </c>
      <c r="Q19" s="150">
        <f>C19-P19</f>
        <v>0</v>
      </c>
      <c r="R19" s="69"/>
    </row>
    <row r="20" spans="1:18" ht="15.75">
      <c r="A20" s="196" t="s">
        <v>66</v>
      </c>
      <c r="B20" s="170" t="s">
        <v>75</v>
      </c>
      <c r="C20" s="141"/>
      <c r="D20" s="141"/>
      <c r="E20" s="141"/>
      <c r="F20" s="141"/>
      <c r="G20" s="141"/>
      <c r="H20" s="141"/>
      <c r="I20" s="141"/>
      <c r="J20" s="141"/>
      <c r="K20" s="141"/>
      <c r="L20" s="141"/>
      <c r="M20" s="141"/>
      <c r="N20" s="141"/>
      <c r="O20" s="141"/>
      <c r="P20" s="142">
        <f t="shared" si="3"/>
        <v>0</v>
      </c>
      <c r="Q20" s="150"/>
      <c r="R20" s="69"/>
    </row>
    <row r="21" spans="1:18" ht="15.75">
      <c r="A21" s="148" t="s">
        <v>69</v>
      </c>
      <c r="B21" s="149" t="s">
        <v>76</v>
      </c>
      <c r="C21" s="141"/>
      <c r="D21" s="141"/>
      <c r="E21" s="141"/>
      <c r="F21" s="141"/>
      <c r="G21" s="141"/>
      <c r="H21" s="141"/>
      <c r="I21" s="141"/>
      <c r="J21" s="141"/>
      <c r="K21" s="141"/>
      <c r="L21" s="141"/>
      <c r="M21" s="141"/>
      <c r="N21" s="141"/>
      <c r="O21" s="141"/>
      <c r="P21" s="142">
        <f t="shared" si="3"/>
        <v>0</v>
      </c>
      <c r="Q21" s="150">
        <f>C21-P21</f>
        <v>0</v>
      </c>
      <c r="R21" s="69"/>
    </row>
    <row r="22" spans="1:18" ht="17.45" customHeight="1">
      <c r="A22" s="148" t="s">
        <v>70</v>
      </c>
      <c r="B22" s="149" t="s">
        <v>77</v>
      </c>
      <c r="C22" s="141"/>
      <c r="D22" s="141"/>
      <c r="E22" s="141"/>
      <c r="F22" s="141"/>
      <c r="G22" s="141"/>
      <c r="H22" s="141"/>
      <c r="I22" s="141"/>
      <c r="J22" s="141"/>
      <c r="K22" s="141"/>
      <c r="L22" s="141"/>
      <c r="M22" s="141"/>
      <c r="N22" s="141"/>
      <c r="O22" s="141"/>
      <c r="P22" s="142">
        <f t="shared" si="3"/>
        <v>0</v>
      </c>
      <c r="Q22" s="150">
        <f t="shared" si="0"/>
        <v>0</v>
      </c>
      <c r="R22" s="69"/>
    </row>
    <row r="23" spans="1:18" ht="15.75">
      <c r="A23" s="148" t="s">
        <v>71</v>
      </c>
      <c r="B23" s="149" t="s">
        <v>78</v>
      </c>
      <c r="C23" s="141"/>
      <c r="D23" s="141"/>
      <c r="E23" s="141"/>
      <c r="F23" s="141"/>
      <c r="G23" s="141"/>
      <c r="H23" s="141"/>
      <c r="I23" s="141"/>
      <c r="J23" s="141"/>
      <c r="K23" s="141"/>
      <c r="L23" s="141"/>
      <c r="M23" s="141"/>
      <c r="N23" s="141"/>
      <c r="O23" s="141"/>
      <c r="P23" s="142">
        <f t="shared" si="3"/>
        <v>0</v>
      </c>
      <c r="Q23" s="150">
        <f t="shared" si="0"/>
        <v>0</v>
      </c>
      <c r="R23" s="69"/>
    </row>
    <row r="24" spans="1:18" ht="30.75" thickBot="1">
      <c r="A24" s="144" t="s">
        <v>72</v>
      </c>
      <c r="B24" s="145" t="s">
        <v>79</v>
      </c>
      <c r="C24" s="141"/>
      <c r="D24" s="141"/>
      <c r="E24" s="141"/>
      <c r="F24" s="141"/>
      <c r="G24" s="141"/>
      <c r="H24" s="141"/>
      <c r="I24" s="141"/>
      <c r="J24" s="141"/>
      <c r="K24" s="141"/>
      <c r="L24" s="141"/>
      <c r="M24" s="141"/>
      <c r="N24" s="141"/>
      <c r="O24" s="141"/>
      <c r="P24" s="142">
        <f t="shared" si="3"/>
        <v>0</v>
      </c>
      <c r="Q24" s="147">
        <f t="shared" si="0"/>
        <v>0</v>
      </c>
      <c r="R24" s="69"/>
    </row>
    <row r="25" spans="1:18" s="166" customFormat="1" ht="17.25" thickBot="1">
      <c r="A25" s="205" t="s">
        <v>73</v>
      </c>
      <c r="B25" s="206"/>
      <c r="C25" s="207"/>
      <c r="D25" s="161">
        <f t="shared" ref="D25:P25" si="6">SUM(D7:D24)</f>
        <v>0</v>
      </c>
      <c r="E25" s="162">
        <f t="shared" si="6"/>
        <v>0</v>
      </c>
      <c r="F25" s="162">
        <f t="shared" si="6"/>
        <v>0</v>
      </c>
      <c r="G25" s="162">
        <f t="shared" si="6"/>
        <v>0</v>
      </c>
      <c r="H25" s="162">
        <f t="shared" si="6"/>
        <v>0</v>
      </c>
      <c r="I25" s="162">
        <f t="shared" si="6"/>
        <v>0</v>
      </c>
      <c r="J25" s="162">
        <f t="shared" si="6"/>
        <v>0</v>
      </c>
      <c r="K25" s="162">
        <f t="shared" si="6"/>
        <v>0</v>
      </c>
      <c r="L25" s="162">
        <f t="shared" si="6"/>
        <v>0</v>
      </c>
      <c r="M25" s="162">
        <f t="shared" si="6"/>
        <v>0</v>
      </c>
      <c r="N25" s="162">
        <f t="shared" si="6"/>
        <v>0</v>
      </c>
      <c r="O25" s="163">
        <f t="shared" si="6"/>
        <v>0</v>
      </c>
      <c r="P25" s="164">
        <f t="shared" si="6"/>
        <v>0</v>
      </c>
      <c r="Q25" s="165">
        <f t="shared" si="0"/>
        <v>0</v>
      </c>
    </row>
    <row r="26" spans="1:18" ht="30" customHeight="1">
      <c r="A26" s="216" t="s">
        <v>80</v>
      </c>
      <c r="B26" s="217"/>
      <c r="C26" s="218"/>
      <c r="D26" s="141"/>
      <c r="E26" s="152">
        <f>D28</f>
        <v>0</v>
      </c>
      <c r="F26" s="152">
        <f>E28</f>
        <v>0</v>
      </c>
      <c r="G26" s="152">
        <f>F28</f>
        <v>0</v>
      </c>
      <c r="H26" s="152">
        <f>G28</f>
        <v>0</v>
      </c>
      <c r="I26" s="152">
        <f>H28</f>
        <v>0</v>
      </c>
      <c r="J26" s="152">
        <f t="shared" ref="J26:Q26" si="7">I28</f>
        <v>0</v>
      </c>
      <c r="K26" s="152">
        <f t="shared" si="7"/>
        <v>0</v>
      </c>
      <c r="L26" s="152">
        <f t="shared" si="7"/>
        <v>0</v>
      </c>
      <c r="M26" s="152">
        <f t="shared" si="7"/>
        <v>0</v>
      </c>
      <c r="N26" s="152">
        <f t="shared" si="7"/>
        <v>0</v>
      </c>
      <c r="O26" s="153">
        <f t="shared" si="7"/>
        <v>0</v>
      </c>
      <c r="P26" s="154">
        <f t="shared" si="7"/>
        <v>0</v>
      </c>
      <c r="Q26" s="155">
        <f t="shared" si="7"/>
        <v>0</v>
      </c>
      <c r="R26" s="69"/>
    </row>
    <row r="27" spans="1:18" ht="16.5" thickBot="1">
      <c r="A27" s="219" t="s">
        <v>205</v>
      </c>
      <c r="B27" s="220"/>
      <c r="C27" s="221"/>
      <c r="D27" s="156">
        <f t="shared" ref="D27:Q27" si="8">D6-D25</f>
        <v>0</v>
      </c>
      <c r="E27" s="157">
        <f t="shared" si="8"/>
        <v>0</v>
      </c>
      <c r="F27" s="157">
        <f t="shared" si="8"/>
        <v>0</v>
      </c>
      <c r="G27" s="157">
        <f t="shared" si="8"/>
        <v>0</v>
      </c>
      <c r="H27" s="157">
        <f t="shared" si="8"/>
        <v>0</v>
      </c>
      <c r="I27" s="157">
        <f t="shared" si="8"/>
        <v>0</v>
      </c>
      <c r="J27" s="157">
        <f t="shared" si="8"/>
        <v>0</v>
      </c>
      <c r="K27" s="157">
        <f t="shared" si="8"/>
        <v>0</v>
      </c>
      <c r="L27" s="157">
        <f t="shared" si="8"/>
        <v>0</v>
      </c>
      <c r="M27" s="157">
        <f t="shared" si="8"/>
        <v>0</v>
      </c>
      <c r="N27" s="157">
        <f t="shared" si="8"/>
        <v>0</v>
      </c>
      <c r="O27" s="158">
        <f t="shared" si="8"/>
        <v>0</v>
      </c>
      <c r="P27" s="146">
        <f t="shared" si="8"/>
        <v>0</v>
      </c>
      <c r="Q27" s="147">
        <f t="shared" si="8"/>
        <v>0</v>
      </c>
      <c r="R27" s="69"/>
    </row>
    <row r="28" spans="1:18" s="168" customFormat="1" ht="34.15" customHeight="1" thickBot="1">
      <c r="A28" s="222" t="s">
        <v>81</v>
      </c>
      <c r="B28" s="223"/>
      <c r="C28" s="224"/>
      <c r="D28" s="161">
        <f t="shared" ref="D28:Q28" si="9">SUM(D26:D27)</f>
        <v>0</v>
      </c>
      <c r="E28" s="162">
        <f t="shared" si="9"/>
        <v>0</v>
      </c>
      <c r="F28" s="162">
        <f t="shared" si="9"/>
        <v>0</v>
      </c>
      <c r="G28" s="162">
        <f t="shared" si="9"/>
        <v>0</v>
      </c>
      <c r="H28" s="162">
        <f t="shared" si="9"/>
        <v>0</v>
      </c>
      <c r="I28" s="162">
        <f t="shared" si="9"/>
        <v>0</v>
      </c>
      <c r="J28" s="162">
        <f t="shared" si="9"/>
        <v>0</v>
      </c>
      <c r="K28" s="162">
        <f t="shared" si="9"/>
        <v>0</v>
      </c>
      <c r="L28" s="162">
        <f t="shared" si="9"/>
        <v>0</v>
      </c>
      <c r="M28" s="162">
        <f t="shared" si="9"/>
        <v>0</v>
      </c>
      <c r="N28" s="162">
        <f t="shared" si="9"/>
        <v>0</v>
      </c>
      <c r="O28" s="163">
        <f t="shared" si="9"/>
        <v>0</v>
      </c>
      <c r="P28" s="164">
        <f t="shared" si="9"/>
        <v>0</v>
      </c>
      <c r="Q28" s="167">
        <f t="shared" si="9"/>
        <v>0</v>
      </c>
    </row>
    <row r="29" spans="1:18">
      <c r="A29" s="18"/>
      <c r="B29" s="18"/>
      <c r="D29" s="18"/>
      <c r="E29" s="18"/>
      <c r="F29" s="18"/>
      <c r="G29" s="18"/>
      <c r="H29" s="18"/>
      <c r="I29" s="18"/>
      <c r="J29" s="18"/>
      <c r="K29" s="18"/>
      <c r="L29" s="18"/>
      <c r="M29" s="18"/>
      <c r="N29" s="18"/>
      <c r="O29" s="18"/>
      <c r="Q29" s="18"/>
    </row>
    <row r="30" spans="1:18" ht="17.45" customHeight="1">
      <c r="A30" s="201" t="s">
        <v>82</v>
      </c>
      <c r="B30" s="201"/>
      <c r="C30" s="201"/>
      <c r="D30" s="201"/>
      <c r="E30" s="201"/>
      <c r="F30" s="201"/>
      <c r="G30" s="201"/>
      <c r="H30" s="201"/>
      <c r="I30" s="201"/>
      <c r="J30" s="201"/>
      <c r="K30" s="201"/>
      <c r="L30" s="201"/>
      <c r="M30" s="201"/>
      <c r="N30" s="201"/>
      <c r="O30" s="201"/>
      <c r="P30" s="201"/>
      <c r="Q30" s="201"/>
    </row>
    <row r="32" spans="1:18" ht="18">
      <c r="A32" s="214" t="s">
        <v>85</v>
      </c>
      <c r="B32" s="214"/>
      <c r="C32" s="214"/>
      <c r="D32" s="214"/>
      <c r="E32" s="214"/>
      <c r="F32" s="214"/>
      <c r="G32" s="214"/>
      <c r="H32" s="214"/>
      <c r="I32" s="214"/>
      <c r="J32" s="214"/>
      <c r="K32" s="214"/>
      <c r="L32" s="214"/>
      <c r="M32" s="214"/>
      <c r="N32" s="214"/>
      <c r="O32" s="214"/>
      <c r="P32" s="214"/>
      <c r="Q32" s="214"/>
    </row>
  </sheetData>
  <mergeCells count="11">
    <mergeCell ref="A32:Q32"/>
    <mergeCell ref="C14:C19"/>
    <mergeCell ref="A26:C26"/>
    <mergeCell ref="A27:C27"/>
    <mergeCell ref="A28:C28"/>
    <mergeCell ref="A25:C25"/>
    <mergeCell ref="A6:C6"/>
    <mergeCell ref="A30:Q30"/>
    <mergeCell ref="A1:Q1"/>
    <mergeCell ref="B7:B19"/>
    <mergeCell ref="B4:B5"/>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dimension ref="A1:P37"/>
  <sheetViews>
    <sheetView zoomScaleNormal="100" workbookViewId="0">
      <selection activeCell="B14" sqref="B14"/>
    </sheetView>
  </sheetViews>
  <sheetFormatPr defaultColWidth="9.140625" defaultRowHeight="12.75"/>
  <cols>
    <col min="1" max="1" width="67.5703125" customWidth="1"/>
    <col min="2" max="2" width="14.42578125" style="137" customWidth="1"/>
    <col min="3" max="14" width="10.7109375" customWidth="1"/>
    <col min="15" max="15" width="10.7109375" style="2" customWidth="1"/>
    <col min="16" max="16" width="12.7109375" customWidth="1"/>
  </cols>
  <sheetData>
    <row r="1" spans="1:16" ht="30">
      <c r="A1" s="209" t="s">
        <v>206</v>
      </c>
      <c r="B1" s="209"/>
      <c r="C1" s="169"/>
      <c r="D1" s="169"/>
      <c r="E1" s="169"/>
      <c r="F1" s="169"/>
      <c r="G1" s="169"/>
      <c r="H1" s="169"/>
      <c r="I1" s="169"/>
      <c r="J1" s="169"/>
      <c r="K1" s="169"/>
      <c r="L1" s="169"/>
      <c r="M1" s="169"/>
      <c r="N1" s="169"/>
      <c r="O1" s="169"/>
      <c r="P1" s="169"/>
    </row>
    <row r="2" spans="1:16" ht="15">
      <c r="A2" s="100"/>
      <c r="B2" s="138"/>
      <c r="C2" s="100"/>
      <c r="D2" s="100"/>
      <c r="E2" s="100"/>
      <c r="F2" s="100"/>
      <c r="G2" s="100"/>
      <c r="H2" s="100"/>
      <c r="I2" s="100"/>
      <c r="J2" s="100"/>
      <c r="K2" s="100"/>
      <c r="L2" s="100"/>
      <c r="M2" s="100"/>
      <c r="N2" s="100"/>
      <c r="P2" s="18"/>
    </row>
    <row r="3" spans="1:16" ht="36">
      <c r="A3" s="187" t="s">
        <v>86</v>
      </c>
      <c r="B3" s="187" t="s">
        <v>87</v>
      </c>
      <c r="O3"/>
    </row>
    <row r="4" spans="1:16" s="166" customFormat="1" ht="16.5">
      <c r="A4" s="189" t="s">
        <v>88</v>
      </c>
      <c r="B4" s="190"/>
    </row>
    <row r="5" spans="1:16" s="166" customFormat="1" ht="16.5">
      <c r="A5" s="189" t="s">
        <v>36</v>
      </c>
      <c r="B5" s="190"/>
    </row>
    <row r="6" spans="1:16" s="166" customFormat="1" ht="16.5">
      <c r="A6" s="175" t="s">
        <v>89</v>
      </c>
      <c r="B6" s="183">
        <f>SUM(B4:B5)</f>
        <v>0</v>
      </c>
    </row>
    <row r="7" spans="1:16" s="136" customFormat="1" ht="15">
      <c r="A7" s="174" t="s">
        <v>90</v>
      </c>
      <c r="B7" s="178">
        <f>+B25</f>
        <v>0</v>
      </c>
      <c r="C7" s="151"/>
    </row>
    <row r="8" spans="1:16" ht="15">
      <c r="A8" s="174" t="s">
        <v>91</v>
      </c>
      <c r="B8" s="178">
        <f>+B31</f>
        <v>0</v>
      </c>
      <c r="C8" s="69"/>
      <c r="O8"/>
    </row>
    <row r="9" spans="1:16" ht="15">
      <c r="A9" s="174" t="s">
        <v>92</v>
      </c>
      <c r="B9" s="178">
        <f>+B37</f>
        <v>0</v>
      </c>
      <c r="C9" s="69"/>
      <c r="O9"/>
    </row>
    <row r="10" spans="1:16" ht="16.5">
      <c r="A10" s="175" t="s">
        <v>93</v>
      </c>
      <c r="B10" s="183">
        <f>SUM(B7:B9)</f>
        <v>0</v>
      </c>
      <c r="C10" s="69"/>
      <c r="O10"/>
    </row>
    <row r="11" spans="1:16" ht="15.75">
      <c r="A11" s="177" t="s">
        <v>207</v>
      </c>
      <c r="B11" s="188">
        <f>+B6-B10</f>
        <v>0</v>
      </c>
      <c r="C11" s="69"/>
      <c r="O11"/>
    </row>
    <row r="12" spans="1:16" ht="15">
      <c r="A12" s="174" t="s">
        <v>213</v>
      </c>
      <c r="B12" s="105"/>
      <c r="C12" s="69"/>
      <c r="O12"/>
    </row>
    <row r="13" spans="1:16" ht="15">
      <c r="A13" s="174" t="s">
        <v>94</v>
      </c>
      <c r="B13" s="105"/>
      <c r="C13" s="69"/>
      <c r="O13"/>
    </row>
    <row r="14" spans="1:16" ht="15.75">
      <c r="A14" s="177" t="s">
        <v>95</v>
      </c>
      <c r="B14" s="188">
        <f>SUM(B12:B13)</f>
        <v>0</v>
      </c>
      <c r="C14" s="69"/>
      <c r="O14"/>
    </row>
    <row r="15" spans="1:16" ht="15.75">
      <c r="A15" s="177" t="s">
        <v>96</v>
      </c>
      <c r="B15" s="188">
        <f>+B6+B14-B10</f>
        <v>0</v>
      </c>
      <c r="C15" s="69"/>
      <c r="O15"/>
    </row>
    <row r="16" spans="1:16">
      <c r="A16" s="18"/>
      <c r="C16" s="18"/>
      <c r="D16" s="18"/>
      <c r="E16" s="18"/>
      <c r="F16" s="18"/>
      <c r="G16" s="18"/>
      <c r="H16" s="18"/>
      <c r="I16" s="18"/>
      <c r="J16" s="18"/>
      <c r="K16" s="18"/>
      <c r="L16" s="18"/>
      <c r="M16" s="18"/>
      <c r="N16" s="18"/>
      <c r="P16" s="18"/>
    </row>
    <row r="17" spans="1:16" ht="17.45" customHeight="1">
      <c r="A17" s="200" t="s">
        <v>82</v>
      </c>
      <c r="B17" s="201"/>
      <c r="C17" s="173"/>
      <c r="D17" s="173"/>
      <c r="E17" s="173"/>
      <c r="F17" s="173"/>
      <c r="G17" s="173"/>
      <c r="H17" s="173"/>
      <c r="I17" s="173"/>
      <c r="J17" s="173"/>
      <c r="K17" s="173"/>
      <c r="L17" s="173"/>
      <c r="M17" s="173"/>
      <c r="N17" s="173"/>
      <c r="O17" s="173"/>
      <c r="P17" s="173"/>
    </row>
    <row r="19" spans="1:16" ht="18">
      <c r="A19" s="227" t="s">
        <v>97</v>
      </c>
      <c r="B19" s="227"/>
    </row>
    <row r="20" spans="1:16" ht="15.75">
      <c r="A20" s="225" t="s">
        <v>90</v>
      </c>
      <c r="B20" s="226"/>
    </row>
    <row r="21" spans="1:16" ht="15.75">
      <c r="A21" s="174" t="s">
        <v>10</v>
      </c>
      <c r="B21" s="190"/>
    </row>
    <row r="22" spans="1:16" ht="15.75">
      <c r="A22" s="174" t="s">
        <v>11</v>
      </c>
      <c r="B22" s="190"/>
    </row>
    <row r="23" spans="1:16" ht="15.75">
      <c r="A23" s="174" t="s">
        <v>12</v>
      </c>
      <c r="B23" s="190"/>
    </row>
    <row r="24" spans="1:16" ht="15.75">
      <c r="A24" s="174" t="s">
        <v>13</v>
      </c>
      <c r="B24" s="190"/>
    </row>
    <row r="25" spans="1:16" ht="15.75">
      <c r="A25" s="177" t="s">
        <v>98</v>
      </c>
      <c r="B25" s="183">
        <f>SUM(B21:B24)</f>
        <v>0</v>
      </c>
    </row>
    <row r="26" spans="1:16" ht="15.75">
      <c r="A26" s="225" t="s">
        <v>91</v>
      </c>
      <c r="B26" s="226"/>
    </row>
    <row r="27" spans="1:16" ht="15.75">
      <c r="A27" s="174" t="s">
        <v>10</v>
      </c>
      <c r="B27" s="190"/>
    </row>
    <row r="28" spans="1:16" ht="15.75">
      <c r="A28" s="174" t="s">
        <v>11</v>
      </c>
      <c r="B28" s="190"/>
    </row>
    <row r="29" spans="1:16" ht="15.75">
      <c r="A29" s="174" t="s">
        <v>12</v>
      </c>
      <c r="B29" s="190"/>
    </row>
    <row r="30" spans="1:16" ht="15.75">
      <c r="A30" s="174" t="s">
        <v>13</v>
      </c>
      <c r="B30" s="190"/>
    </row>
    <row r="31" spans="1:16" ht="15.75">
      <c r="A31" s="177" t="s">
        <v>99</v>
      </c>
      <c r="B31" s="183">
        <f>SUM(B27:B30)</f>
        <v>0</v>
      </c>
    </row>
    <row r="32" spans="1:16" ht="15.75">
      <c r="A32" s="225" t="s">
        <v>92</v>
      </c>
      <c r="B32" s="226"/>
    </row>
    <row r="33" spans="1:2" ht="15.75">
      <c r="A33" s="174" t="s">
        <v>10</v>
      </c>
      <c r="B33" s="190"/>
    </row>
    <row r="34" spans="1:2" ht="15.75">
      <c r="A34" s="174" t="s">
        <v>11</v>
      </c>
      <c r="B34" s="190"/>
    </row>
    <row r="35" spans="1:2" ht="15.75">
      <c r="A35" s="174" t="s">
        <v>12</v>
      </c>
      <c r="B35" s="190"/>
    </row>
    <row r="36" spans="1:2" ht="15.75">
      <c r="A36" s="174" t="s">
        <v>13</v>
      </c>
      <c r="B36" s="190"/>
    </row>
    <row r="37" spans="1:2" ht="15.75">
      <c r="A37" s="177" t="s">
        <v>100</v>
      </c>
      <c r="B37" s="183">
        <f>SUM(B33:B36)</f>
        <v>0</v>
      </c>
    </row>
  </sheetData>
  <mergeCells count="6">
    <mergeCell ref="A1:B1"/>
    <mergeCell ref="A32:B32"/>
    <mergeCell ref="A17:B17"/>
    <mergeCell ref="A19:B19"/>
    <mergeCell ref="A20:B20"/>
    <mergeCell ref="A26:B2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dimension ref="A1:N39"/>
  <sheetViews>
    <sheetView topLeftCell="A25" workbookViewId="0">
      <selection activeCell="B9" sqref="B9"/>
    </sheetView>
  </sheetViews>
  <sheetFormatPr defaultColWidth="9.140625" defaultRowHeight="12.75"/>
  <cols>
    <col min="1" max="1" width="67.5703125" customWidth="1"/>
    <col min="2" max="2" width="14.42578125" style="137" customWidth="1"/>
    <col min="3" max="12" width="10.7109375" customWidth="1"/>
    <col min="13" max="13" width="10.7109375" style="2" customWidth="1"/>
    <col min="14" max="14" width="12.7109375" customWidth="1"/>
  </cols>
  <sheetData>
    <row r="1" spans="1:14" ht="55.5" customHeight="1">
      <c r="A1" s="204" t="s">
        <v>208</v>
      </c>
      <c r="B1" s="204"/>
      <c r="C1" s="169"/>
      <c r="D1" s="169"/>
      <c r="E1" s="169"/>
      <c r="F1" s="169"/>
      <c r="G1" s="169"/>
      <c r="H1" s="169"/>
      <c r="I1" s="169"/>
      <c r="J1" s="169"/>
      <c r="K1" s="169"/>
      <c r="L1" s="169"/>
      <c r="M1" s="169"/>
      <c r="N1" s="169"/>
    </row>
    <row r="2" spans="1:14" ht="15">
      <c r="A2" s="100"/>
      <c r="B2" s="138"/>
      <c r="C2" s="100"/>
      <c r="D2" s="100"/>
      <c r="E2" s="100"/>
      <c r="F2" s="100"/>
      <c r="G2" s="100"/>
      <c r="H2" s="100"/>
      <c r="I2" s="100"/>
      <c r="J2" s="100"/>
      <c r="K2" s="100"/>
      <c r="L2" s="100"/>
      <c r="N2" s="18"/>
    </row>
    <row r="3" spans="1:14" ht="36">
      <c r="A3" s="186" t="s">
        <v>86</v>
      </c>
      <c r="B3" s="110" t="s">
        <v>87</v>
      </c>
      <c r="M3"/>
    </row>
    <row r="4" spans="1:14" ht="15">
      <c r="A4" s="174" t="s">
        <v>61</v>
      </c>
      <c r="B4" s="179" t="e">
        <f>(((IF('Pārdošanas plāns'!C18&gt;0,'Pārdošanas plāns'!B18-B5,(IF('Pārdošanas plāns'!C19&gt;0,'Pārdošanas plāns'!B19-B5,)))))/A23)</f>
        <v>#DIV/0!</v>
      </c>
      <c r="C4" s="69"/>
      <c r="M4"/>
    </row>
    <row r="5" spans="1:14" ht="15">
      <c r="A5" s="176" t="s">
        <v>101</v>
      </c>
      <c r="B5" s="179">
        <f>+'Pārdošanas plāns'!B12</f>
        <v>0</v>
      </c>
      <c r="C5" s="69"/>
      <c r="M5"/>
    </row>
    <row r="6" spans="1:14" s="166" customFormat="1" ht="16.5">
      <c r="A6" s="175" t="s">
        <v>102</v>
      </c>
      <c r="B6" s="180" t="e">
        <f>B4+B5</f>
        <v>#DIV/0!</v>
      </c>
    </row>
    <row r="7" spans="1:14" s="166" customFormat="1" ht="16.5">
      <c r="A7" s="112" t="s">
        <v>209</v>
      </c>
      <c r="B7" s="181">
        <f>+'Izmaksu plāns'!C3</f>
        <v>0</v>
      </c>
    </row>
    <row r="8" spans="1:14" s="166" customFormat="1" ht="16.5">
      <c r="A8" s="112" t="s">
        <v>201</v>
      </c>
      <c r="B8" s="181">
        <f>+'Izmaksu plāns'!C4</f>
        <v>0</v>
      </c>
    </row>
    <row r="9" spans="1:14" ht="16.5">
      <c r="A9" s="112" t="s">
        <v>36</v>
      </c>
      <c r="B9" s="181">
        <f>+'Izmaksu plāns'!C5</f>
        <v>0</v>
      </c>
      <c r="C9" s="69"/>
      <c r="M9"/>
    </row>
    <row r="10" spans="1:14" s="136" customFormat="1" ht="16.5">
      <c r="A10" s="112" t="s">
        <v>37</v>
      </c>
      <c r="B10" s="181">
        <f>+'Izmaksu plāns'!C6</f>
        <v>0</v>
      </c>
      <c r="C10" s="151"/>
    </row>
    <row r="11" spans="1:14" s="136" customFormat="1" ht="16.5">
      <c r="A11" s="112" t="s">
        <v>196</v>
      </c>
      <c r="B11" s="181">
        <f>+'Izmaksu plāns'!C7</f>
        <v>0</v>
      </c>
      <c r="C11" s="151"/>
    </row>
    <row r="12" spans="1:14" s="136" customFormat="1" ht="16.5">
      <c r="A12" s="112" t="s">
        <v>39</v>
      </c>
      <c r="B12" s="181">
        <f>+'Izmaksu plāns'!C8</f>
        <v>0</v>
      </c>
      <c r="C12" s="151"/>
    </row>
    <row r="13" spans="1:14" s="136" customFormat="1" ht="16.5">
      <c r="A13" s="112" t="s">
        <v>64</v>
      </c>
      <c r="B13" s="181">
        <f>+'Izmaksu plāns'!C9</f>
        <v>0</v>
      </c>
      <c r="C13" s="151"/>
    </row>
    <row r="14" spans="1:14" s="136" customFormat="1" ht="16.5">
      <c r="A14" s="112" t="s">
        <v>103</v>
      </c>
      <c r="B14" s="181">
        <f>+'Izmaksu plāns'!C10</f>
        <v>0</v>
      </c>
      <c r="C14" s="151"/>
    </row>
    <row r="15" spans="1:14" s="136" customFormat="1" ht="16.5">
      <c r="A15" s="148" t="s">
        <v>104</v>
      </c>
      <c r="B15" s="181">
        <f>+'Izmaksu plāns'!C12</f>
        <v>0</v>
      </c>
      <c r="C15" s="151"/>
    </row>
    <row r="16" spans="1:14" s="136" customFormat="1" ht="16.5">
      <c r="A16" s="112" t="s">
        <v>219</v>
      </c>
      <c r="B16" s="181">
        <f>+'Izmaksu plāns'!C14</f>
        <v>0</v>
      </c>
      <c r="C16" s="151"/>
    </row>
    <row r="17" spans="1:13" s="136" customFormat="1" ht="16.5">
      <c r="A17" s="112" t="s">
        <v>210</v>
      </c>
      <c r="B17" s="181">
        <f>+'Izmaksu plāns'!C15</f>
        <v>0</v>
      </c>
      <c r="C17" s="151"/>
    </row>
    <row r="18" spans="1:13" s="136" customFormat="1" ht="16.5">
      <c r="A18" s="112" t="s">
        <v>105</v>
      </c>
      <c r="B18" s="181">
        <f>+'Izmaksu plāns'!C16</f>
        <v>0</v>
      </c>
      <c r="C18" s="151"/>
    </row>
    <row r="19" spans="1:13" s="136" customFormat="1" ht="16.5">
      <c r="A19" s="177" t="s">
        <v>106</v>
      </c>
      <c r="B19" s="180">
        <f>SUM(B7:B18)</f>
        <v>0</v>
      </c>
      <c r="C19" s="151"/>
    </row>
    <row r="20" spans="1:13" s="136" customFormat="1" ht="15.75">
      <c r="A20" s="177" t="s">
        <v>19</v>
      </c>
      <c r="B20" s="182" t="e">
        <f>+B6-B19</f>
        <v>#DIV/0!</v>
      </c>
      <c r="C20" s="151"/>
    </row>
    <row r="21" spans="1:13" s="136" customFormat="1" ht="16.5">
      <c r="A21" s="112" t="s">
        <v>212</v>
      </c>
      <c r="B21" s="181">
        <f>+'Pārdošanas plāns'!B23</f>
        <v>0</v>
      </c>
      <c r="C21" s="151"/>
    </row>
    <row r="22" spans="1:13" ht="16.5">
      <c r="A22" s="112" t="s">
        <v>107</v>
      </c>
      <c r="B22" s="181">
        <f>+'Pārdošanas plāns'!B24</f>
        <v>0</v>
      </c>
      <c r="C22" s="69"/>
      <c r="M22"/>
    </row>
    <row r="23" spans="1:13" ht="16.5">
      <c r="A23" s="112" t="s">
        <v>108</v>
      </c>
      <c r="B23" s="181">
        <f>+'Pārdošanas plāns'!B25</f>
        <v>0</v>
      </c>
      <c r="C23" s="69"/>
      <c r="M23"/>
    </row>
    <row r="24" spans="1:13" ht="15.75">
      <c r="A24" s="106" t="s">
        <v>109</v>
      </c>
      <c r="B24" s="182">
        <f>SUM(B21:B23)</f>
        <v>0</v>
      </c>
      <c r="C24" s="69"/>
      <c r="M24"/>
    </row>
    <row r="25" spans="1:13" ht="15">
      <c r="A25" s="112" t="s">
        <v>224</v>
      </c>
      <c r="B25" s="179">
        <f>+'Pārdošanas plāns'!B27</f>
        <v>0</v>
      </c>
      <c r="C25" s="69"/>
      <c r="M25"/>
    </row>
    <row r="26" spans="1:13" ht="15">
      <c r="A26" s="112" t="s">
        <v>225</v>
      </c>
      <c r="B26" s="179">
        <f>+'Pārdošanas plāns'!B28</f>
        <v>0</v>
      </c>
      <c r="C26" s="69"/>
      <c r="M26"/>
    </row>
    <row r="27" spans="1:13" ht="15">
      <c r="A27" s="112" t="s">
        <v>27</v>
      </c>
      <c r="B27" s="179">
        <f>+'Pārdošanas plāns'!B29</f>
        <v>0</v>
      </c>
      <c r="C27" s="69"/>
      <c r="M27"/>
    </row>
    <row r="28" spans="1:13" ht="15">
      <c r="A28" s="112" t="s">
        <v>33</v>
      </c>
      <c r="B28" s="179">
        <f>+'Pārdošanas plāns'!B30</f>
        <v>0</v>
      </c>
      <c r="C28" s="69"/>
      <c r="M28"/>
    </row>
    <row r="29" spans="1:13" ht="15.75">
      <c r="A29" s="106" t="s">
        <v>28</v>
      </c>
      <c r="B29" s="184">
        <f>SUM(B25:B28)</f>
        <v>0</v>
      </c>
      <c r="C29" s="69"/>
      <c r="M29"/>
    </row>
    <row r="30" spans="1:13" ht="15.75">
      <c r="A30" s="106" t="s">
        <v>110</v>
      </c>
      <c r="B30" s="184">
        <f>+B29-B24</f>
        <v>0</v>
      </c>
      <c r="C30" s="69"/>
      <c r="M30"/>
    </row>
    <row r="31" spans="1:13" ht="33">
      <c r="A31" s="107" t="s">
        <v>217</v>
      </c>
      <c r="B31" s="184" t="e">
        <f>+B20-B30</f>
        <v>#DIV/0!</v>
      </c>
      <c r="C31" s="69"/>
      <c r="M31"/>
    </row>
    <row r="32" spans="1:13" ht="15">
      <c r="A32" s="112" t="s">
        <v>30</v>
      </c>
      <c r="B32" s="185" t="e">
        <f>+'Pārdošanas plāns'!B35</f>
        <v>#DIV/0!</v>
      </c>
      <c r="C32" s="69"/>
      <c r="M32"/>
    </row>
    <row r="33" spans="1:14" ht="31.5">
      <c r="A33" s="106" t="s">
        <v>218</v>
      </c>
      <c r="B33" s="184" t="e">
        <f>+B31-B32</f>
        <v>#DIV/0!</v>
      </c>
      <c r="C33" s="69"/>
      <c r="M33"/>
    </row>
    <row r="34" spans="1:14" ht="15">
      <c r="A34" s="112" t="s">
        <v>31</v>
      </c>
      <c r="B34" s="185">
        <f>+'Pārdošanas plāns'!B37</f>
        <v>0</v>
      </c>
      <c r="C34" s="69"/>
      <c r="M34"/>
    </row>
    <row r="35" spans="1:14" ht="15">
      <c r="A35" s="112" t="s">
        <v>32</v>
      </c>
      <c r="B35" s="185">
        <f>+'Pārdošanas plāns'!B38</f>
        <v>0</v>
      </c>
      <c r="C35" s="69"/>
      <c r="M35"/>
    </row>
    <row r="36" spans="1:14" s="166" customFormat="1" ht="16.5">
      <c r="A36" s="112" t="s">
        <v>34</v>
      </c>
      <c r="B36" s="185">
        <f>+'Pārdošanas plāns'!B39</f>
        <v>0</v>
      </c>
    </row>
    <row r="37" spans="1:14" ht="15.75">
      <c r="A37" s="106" t="s">
        <v>35</v>
      </c>
      <c r="B37" s="184" t="e">
        <f>+B33-B34-B35-B36</f>
        <v>#DIV/0!</v>
      </c>
      <c r="C37" s="18"/>
      <c r="D37" s="18"/>
      <c r="E37" s="18"/>
      <c r="F37" s="18"/>
      <c r="G37" s="18"/>
      <c r="H37" s="18"/>
      <c r="I37" s="18"/>
      <c r="J37" s="18"/>
      <c r="K37" s="18"/>
      <c r="L37" s="18"/>
      <c r="N37" s="18"/>
    </row>
    <row r="38" spans="1:14">
      <c r="A38" s="18"/>
    </row>
    <row r="39" spans="1:14">
      <c r="A39" s="18"/>
    </row>
  </sheetData>
  <mergeCells count="1">
    <mergeCell ref="A1:B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dimension ref="A1:B32"/>
  <sheetViews>
    <sheetView workbookViewId="0">
      <selection activeCell="B31" sqref="B31"/>
    </sheetView>
  </sheetViews>
  <sheetFormatPr defaultColWidth="9.140625" defaultRowHeight="12.75"/>
  <cols>
    <col min="2" max="2" width="14.42578125" customWidth="1"/>
  </cols>
  <sheetData>
    <row r="1" spans="1:2" ht="18">
      <c r="A1" s="36" t="s">
        <v>111</v>
      </c>
    </row>
    <row r="2" spans="1:2" ht="18">
      <c r="A2" s="17"/>
      <c r="B2" s="18" t="s">
        <v>112</v>
      </c>
    </row>
    <row r="3" spans="1:2" ht="15.75">
      <c r="A3" s="15" t="s">
        <v>113</v>
      </c>
    </row>
    <row r="4" spans="1:2" ht="15.75">
      <c r="A4" s="15"/>
    </row>
    <row r="5" spans="1:2">
      <c r="A5" s="2" t="s">
        <v>114</v>
      </c>
    </row>
    <row r="6" spans="1:2">
      <c r="B6" t="s">
        <v>115</v>
      </c>
    </row>
    <row r="7" spans="1:2">
      <c r="B7" s="85" t="s">
        <v>116</v>
      </c>
    </row>
    <row r="8" spans="1:2">
      <c r="B8" s="18" t="s">
        <v>117</v>
      </c>
    </row>
    <row r="9" spans="1:2">
      <c r="B9" s="18" t="s">
        <v>118</v>
      </c>
    </row>
    <row r="10" spans="1:2">
      <c r="B10" s="84" t="s">
        <v>119</v>
      </c>
    </row>
    <row r="11" spans="1:2">
      <c r="A11" s="16"/>
    </row>
    <row r="12" spans="1:2">
      <c r="A12" s="2" t="s">
        <v>120</v>
      </c>
    </row>
    <row r="13" spans="1:2">
      <c r="B13" s="18" t="s">
        <v>121</v>
      </c>
    </row>
    <row r="14" spans="1:2" ht="38.25">
      <c r="B14" s="84" t="s">
        <v>122</v>
      </c>
    </row>
    <row r="15" spans="1:2">
      <c r="B15" s="84" t="s">
        <v>119</v>
      </c>
    </row>
    <row r="17" spans="1:2" ht="15.75">
      <c r="A17" s="15" t="s">
        <v>123</v>
      </c>
    </row>
    <row r="18" spans="1:2" ht="15.75">
      <c r="A18" s="15"/>
    </row>
    <row r="19" spans="1:2">
      <c r="A19" s="2" t="s">
        <v>133</v>
      </c>
    </row>
    <row r="20" spans="1:2">
      <c r="B20" s="18" t="s">
        <v>124</v>
      </c>
    </row>
    <row r="21" spans="1:2">
      <c r="B21" s="18" t="s">
        <v>125</v>
      </c>
    </row>
    <row r="22" spans="1:2">
      <c r="B22" s="85" t="s">
        <v>126</v>
      </c>
    </row>
    <row r="23" spans="1:2">
      <c r="B23" s="18" t="s">
        <v>127</v>
      </c>
    </row>
    <row r="24" spans="1:2" ht="25.5">
      <c r="B24" s="84" t="s">
        <v>129</v>
      </c>
    </row>
    <row r="25" spans="1:2">
      <c r="B25" s="18" t="s">
        <v>128</v>
      </c>
    </row>
    <row r="26" spans="1:2">
      <c r="B26" s="84" t="s">
        <v>132</v>
      </c>
    </row>
    <row r="27" spans="1:2">
      <c r="B27" s="84" t="s">
        <v>119</v>
      </c>
    </row>
    <row r="29" spans="1:2">
      <c r="A29" s="2" t="s">
        <v>103</v>
      </c>
    </row>
    <row r="30" spans="1:2" ht="38.25">
      <c r="B30" s="84" t="s">
        <v>130</v>
      </c>
    </row>
    <row r="31" spans="1:2">
      <c r="B31" s="18" t="s">
        <v>131</v>
      </c>
    </row>
    <row r="32" spans="1:2">
      <c r="A32" s="16"/>
      <c r="B32" s="84" t="s">
        <v>119</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sheetPr>
    <pageSetUpPr fitToPage="1"/>
  </sheetPr>
  <dimension ref="A1:M78"/>
  <sheetViews>
    <sheetView showGridLines="0" showZeros="0" topLeftCell="A25" zoomScaleNormal="100" workbookViewId="0">
      <selection activeCell="K5" sqref="K5"/>
    </sheetView>
  </sheetViews>
  <sheetFormatPr defaultColWidth="9.140625" defaultRowHeight="12.75"/>
  <cols>
    <col min="1" max="1" width="60.5703125" customWidth="1"/>
    <col min="2" max="2" width="11.7109375" customWidth="1"/>
    <col min="3" max="3" width="10.85546875" customWidth="1"/>
    <col min="4" max="4" width="13.7109375" customWidth="1"/>
    <col min="5" max="5" width="12.7109375" customWidth="1"/>
    <col min="6" max="6" width="11.140625" customWidth="1"/>
    <col min="7" max="7" width="12.28515625" customWidth="1"/>
    <col min="8" max="8" width="10.5703125" customWidth="1"/>
    <col min="9" max="9" width="9.7109375" customWidth="1"/>
    <col min="10" max="10" width="12.5703125" customWidth="1"/>
    <col min="11" max="11" width="30.7109375" bestFit="1" customWidth="1"/>
    <col min="12" max="12" width="24.140625" customWidth="1"/>
  </cols>
  <sheetData>
    <row r="1" spans="1:13" s="68" customFormat="1" ht="30" customHeight="1">
      <c r="A1" s="231" t="s">
        <v>197</v>
      </c>
      <c r="B1" s="232"/>
      <c r="C1" s="232"/>
      <c r="D1" s="232"/>
      <c r="E1" s="232"/>
      <c r="F1" s="232"/>
      <c r="G1" s="232"/>
      <c r="H1" s="232"/>
      <c r="I1" s="232"/>
      <c r="J1" s="232"/>
      <c r="K1" s="232"/>
      <c r="L1" s="70"/>
    </row>
    <row r="2" spans="1:13" ht="18">
      <c r="A2" s="41" t="s">
        <v>134</v>
      </c>
      <c r="B2" s="233"/>
      <c r="C2" s="233"/>
      <c r="D2" s="233"/>
      <c r="E2" s="233"/>
      <c r="F2" s="233"/>
      <c r="G2" s="233"/>
      <c r="H2" s="233"/>
      <c r="I2" s="233"/>
      <c r="J2" s="233"/>
      <c r="K2" s="42"/>
      <c r="L2" s="71" t="s">
        <v>144</v>
      </c>
      <c r="M2" s="18"/>
    </row>
    <row r="3" spans="1:13" s="1" customFormat="1" ht="19.5" customHeight="1">
      <c r="A3" s="98" t="s">
        <v>135</v>
      </c>
      <c r="B3" s="234" t="s">
        <v>230</v>
      </c>
      <c r="C3" s="234"/>
      <c r="D3" s="234"/>
      <c r="E3" s="234" t="s">
        <v>231</v>
      </c>
      <c r="F3" s="234"/>
      <c r="G3" s="234"/>
      <c r="H3" s="234" t="s">
        <v>139</v>
      </c>
      <c r="I3" s="234"/>
      <c r="J3" s="234"/>
      <c r="K3" s="41"/>
      <c r="L3" s="93">
        <v>260</v>
      </c>
      <c r="M3" s="2"/>
    </row>
    <row r="4" spans="1:13" ht="81">
      <c r="A4" s="41" t="s">
        <v>137</v>
      </c>
      <c r="B4" s="43" t="s">
        <v>140</v>
      </c>
      <c r="C4" s="43" t="s">
        <v>141</v>
      </c>
      <c r="D4" s="43" t="s">
        <v>142</v>
      </c>
      <c r="E4" s="43" t="s">
        <v>140</v>
      </c>
      <c r="F4" s="43" t="s">
        <v>141</v>
      </c>
      <c r="G4" s="43" t="s">
        <v>142</v>
      </c>
      <c r="H4" s="43" t="s">
        <v>140</v>
      </c>
      <c r="I4" s="43" t="s">
        <v>141</v>
      </c>
      <c r="J4" s="43" t="s">
        <v>142</v>
      </c>
      <c r="K4" s="86" t="s">
        <v>229</v>
      </c>
      <c r="L4" s="18"/>
      <c r="M4" s="18"/>
    </row>
    <row r="5" spans="1:13" ht="18">
      <c r="A5" s="44" t="s">
        <v>138</v>
      </c>
      <c r="B5" s="93">
        <v>0.5</v>
      </c>
      <c r="C5" s="93">
        <v>180</v>
      </c>
      <c r="D5" s="45">
        <f>B5*C5</f>
        <v>90</v>
      </c>
      <c r="E5" s="93">
        <v>0.55000000000000004</v>
      </c>
      <c r="F5" s="93">
        <v>180</v>
      </c>
      <c r="G5" s="45">
        <f>E5*F5</f>
        <v>99.000000000000014</v>
      </c>
      <c r="H5" s="46">
        <f t="shared" ref="H5:J14" si="0">E5-B5</f>
        <v>5.0000000000000044E-2</v>
      </c>
      <c r="I5" s="46">
        <f t="shared" si="0"/>
        <v>0</v>
      </c>
      <c r="J5" s="47">
        <f t="shared" si="0"/>
        <v>9.0000000000000142</v>
      </c>
      <c r="K5" s="42" t="s">
        <v>143</v>
      </c>
      <c r="L5" s="18"/>
      <c r="M5" s="18"/>
    </row>
    <row r="6" spans="1:13" ht="18">
      <c r="A6" s="44" t="s">
        <v>226</v>
      </c>
      <c r="B6" s="93"/>
      <c r="C6" s="93">
        <v>1</v>
      </c>
      <c r="D6" s="45">
        <f t="shared" ref="D6:D14" si="1">B6*C6</f>
        <v>0</v>
      </c>
      <c r="E6" s="93"/>
      <c r="F6" s="93">
        <v>1</v>
      </c>
      <c r="G6" s="45">
        <f t="shared" ref="G6:G14" si="2">E6*F6</f>
        <v>0</v>
      </c>
      <c r="H6" s="46">
        <f t="shared" si="0"/>
        <v>0</v>
      </c>
      <c r="I6" s="46">
        <f t="shared" si="0"/>
        <v>0</v>
      </c>
      <c r="J6" s="47">
        <f t="shared" si="0"/>
        <v>0</v>
      </c>
      <c r="K6" s="42"/>
      <c r="L6" s="18"/>
      <c r="M6" s="18"/>
    </row>
    <row r="7" spans="1:13" ht="18">
      <c r="A7" s="44" t="s">
        <v>1</v>
      </c>
      <c r="B7" s="93"/>
      <c r="C7" s="93">
        <v>0.5</v>
      </c>
      <c r="D7" s="45">
        <f t="shared" si="1"/>
        <v>0</v>
      </c>
      <c r="E7" s="93"/>
      <c r="F7" s="93">
        <v>0.5</v>
      </c>
      <c r="G7" s="45">
        <f t="shared" si="2"/>
        <v>0</v>
      </c>
      <c r="H7" s="46">
        <f t="shared" si="0"/>
        <v>0</v>
      </c>
      <c r="I7" s="46">
        <f t="shared" si="0"/>
        <v>0</v>
      </c>
      <c r="J7" s="47">
        <f t="shared" si="0"/>
        <v>0</v>
      </c>
      <c r="K7" s="42"/>
      <c r="L7" s="18"/>
      <c r="M7" s="18"/>
    </row>
    <row r="8" spans="1:13" ht="18">
      <c r="A8" s="38"/>
      <c r="B8" s="93"/>
      <c r="C8" s="93"/>
      <c r="D8" s="45">
        <f t="shared" si="1"/>
        <v>0</v>
      </c>
      <c r="E8" s="93"/>
      <c r="F8" s="93"/>
      <c r="G8" s="45">
        <f t="shared" si="2"/>
        <v>0</v>
      </c>
      <c r="H8" s="46">
        <f t="shared" si="0"/>
        <v>0</v>
      </c>
      <c r="I8" s="46">
        <f t="shared" si="0"/>
        <v>0</v>
      </c>
      <c r="J8" s="47">
        <f t="shared" si="0"/>
        <v>0</v>
      </c>
      <c r="K8" s="42"/>
      <c r="L8" s="18"/>
      <c r="M8" s="18"/>
    </row>
    <row r="9" spans="1:13" ht="18">
      <c r="A9" s="44" t="s">
        <v>1</v>
      </c>
      <c r="B9" s="93">
        <v>1</v>
      </c>
      <c r="C9" s="93">
        <v>1</v>
      </c>
      <c r="D9" s="45">
        <f t="shared" si="1"/>
        <v>1</v>
      </c>
      <c r="E9" s="93">
        <v>1.2</v>
      </c>
      <c r="F9" s="93">
        <v>1</v>
      </c>
      <c r="G9" s="45">
        <f t="shared" si="2"/>
        <v>1.2</v>
      </c>
      <c r="H9" s="46">
        <f t="shared" si="0"/>
        <v>0.19999999999999996</v>
      </c>
      <c r="I9" s="46">
        <f t="shared" si="0"/>
        <v>0</v>
      </c>
      <c r="J9" s="47">
        <f t="shared" si="0"/>
        <v>0.19999999999999996</v>
      </c>
      <c r="K9" s="42"/>
      <c r="L9" s="18"/>
      <c r="M9" s="18"/>
    </row>
    <row r="10" spans="1:13" ht="18">
      <c r="A10" s="44" t="s">
        <v>1</v>
      </c>
      <c r="B10" s="93">
        <v>1</v>
      </c>
      <c r="C10" s="93">
        <v>1</v>
      </c>
      <c r="D10" s="45">
        <f t="shared" si="1"/>
        <v>1</v>
      </c>
      <c r="E10" s="93">
        <v>1.1000000000000001</v>
      </c>
      <c r="F10" s="93">
        <v>1</v>
      </c>
      <c r="G10" s="45">
        <f t="shared" si="2"/>
        <v>1.1000000000000001</v>
      </c>
      <c r="H10" s="46">
        <f t="shared" si="0"/>
        <v>0.10000000000000009</v>
      </c>
      <c r="I10" s="46">
        <f t="shared" si="0"/>
        <v>0</v>
      </c>
      <c r="J10" s="47">
        <f t="shared" si="0"/>
        <v>0.10000000000000009</v>
      </c>
      <c r="K10" s="42"/>
      <c r="L10" s="18"/>
      <c r="M10" s="18"/>
    </row>
    <row r="11" spans="1:13" ht="18">
      <c r="A11" s="44" t="s">
        <v>1</v>
      </c>
      <c r="B11" s="93">
        <v>0.7</v>
      </c>
      <c r="C11" s="93">
        <v>14</v>
      </c>
      <c r="D11" s="45">
        <f t="shared" si="1"/>
        <v>9.7999999999999989</v>
      </c>
      <c r="E11" s="93">
        <v>0.7</v>
      </c>
      <c r="F11" s="93">
        <v>14</v>
      </c>
      <c r="G11" s="45">
        <f t="shared" si="2"/>
        <v>9.7999999999999989</v>
      </c>
      <c r="H11" s="46">
        <f t="shared" si="0"/>
        <v>0</v>
      </c>
      <c r="I11" s="46">
        <f t="shared" si="0"/>
        <v>0</v>
      </c>
      <c r="J11" s="47">
        <f t="shared" si="0"/>
        <v>0</v>
      </c>
      <c r="K11" s="42"/>
      <c r="L11" s="18"/>
      <c r="M11" s="18"/>
    </row>
    <row r="12" spans="1:13" ht="18">
      <c r="A12" s="44" t="s">
        <v>145</v>
      </c>
      <c r="B12" s="93">
        <v>0.25</v>
      </c>
      <c r="C12" s="93">
        <v>260</v>
      </c>
      <c r="D12" s="45">
        <f t="shared" si="1"/>
        <v>65</v>
      </c>
      <c r="E12" s="93">
        <v>0.25</v>
      </c>
      <c r="F12" s="93">
        <v>260</v>
      </c>
      <c r="G12" s="45">
        <f t="shared" si="2"/>
        <v>65</v>
      </c>
      <c r="H12" s="46">
        <f t="shared" si="0"/>
        <v>0</v>
      </c>
      <c r="I12" s="46">
        <f t="shared" si="0"/>
        <v>0</v>
      </c>
      <c r="J12" s="47">
        <f t="shared" si="0"/>
        <v>0</v>
      </c>
      <c r="K12" s="42"/>
      <c r="L12" s="18"/>
      <c r="M12" s="18"/>
    </row>
    <row r="13" spans="1:13" ht="18">
      <c r="A13" s="44" t="s">
        <v>146</v>
      </c>
      <c r="B13" s="93">
        <v>0.25</v>
      </c>
      <c r="C13" s="93">
        <v>14</v>
      </c>
      <c r="D13" s="45">
        <f t="shared" si="1"/>
        <v>3.5</v>
      </c>
      <c r="E13" s="93">
        <v>0.25</v>
      </c>
      <c r="F13" s="93">
        <v>14</v>
      </c>
      <c r="G13" s="45">
        <f t="shared" si="2"/>
        <v>3.5</v>
      </c>
      <c r="H13" s="46">
        <f t="shared" si="0"/>
        <v>0</v>
      </c>
      <c r="I13" s="46">
        <f t="shared" si="0"/>
        <v>0</v>
      </c>
      <c r="J13" s="47">
        <f t="shared" si="0"/>
        <v>0</v>
      </c>
      <c r="K13" s="42"/>
      <c r="L13" s="18"/>
      <c r="M13" s="18"/>
    </row>
    <row r="14" spans="1:13" ht="18">
      <c r="A14" s="44" t="s">
        <v>147</v>
      </c>
      <c r="B14" s="93">
        <v>1</v>
      </c>
      <c r="C14" s="93">
        <v>14</v>
      </c>
      <c r="D14" s="45">
        <f t="shared" si="1"/>
        <v>14</v>
      </c>
      <c r="E14" s="93">
        <v>1.2</v>
      </c>
      <c r="F14" s="93">
        <v>14</v>
      </c>
      <c r="G14" s="45">
        <f t="shared" si="2"/>
        <v>16.8</v>
      </c>
      <c r="H14" s="46">
        <f t="shared" si="0"/>
        <v>0.19999999999999996</v>
      </c>
      <c r="I14" s="46">
        <f t="shared" si="0"/>
        <v>0</v>
      </c>
      <c r="J14" s="47">
        <f t="shared" si="0"/>
        <v>2.8000000000000007</v>
      </c>
      <c r="K14" s="42"/>
      <c r="L14" s="18"/>
      <c r="M14" s="18"/>
    </row>
    <row r="15" spans="1:13" s="2" customFormat="1" ht="18.75" thickBot="1">
      <c r="A15" s="48" t="s">
        <v>148</v>
      </c>
      <c r="B15" s="49"/>
      <c r="C15" s="49"/>
      <c r="D15" s="49">
        <f>SUM(D5:D14)</f>
        <v>184.3</v>
      </c>
      <c r="E15" s="49"/>
      <c r="F15" s="49"/>
      <c r="G15" s="49">
        <f>SUM(G5:G14)</f>
        <v>196.40000000000003</v>
      </c>
      <c r="H15" s="50"/>
      <c r="I15" s="50"/>
      <c r="J15" s="50">
        <f>G15-D15</f>
        <v>12.100000000000023</v>
      </c>
      <c r="K15" s="51"/>
    </row>
    <row r="16" spans="1:13" ht="18">
      <c r="A16" s="52" t="s">
        <v>149</v>
      </c>
      <c r="B16" s="93"/>
      <c r="C16" s="93"/>
      <c r="D16" s="53">
        <f t="shared" ref="D16:D24" si="3">B16*C16</f>
        <v>0</v>
      </c>
      <c r="E16" s="93"/>
      <c r="F16" s="93"/>
      <c r="G16" s="53">
        <f t="shared" ref="G16:G24" si="4">E16*F16</f>
        <v>0</v>
      </c>
      <c r="H16" s="54">
        <f t="shared" ref="H16:I24" si="5">E16-B16</f>
        <v>0</v>
      </c>
      <c r="I16" s="54">
        <f t="shared" si="5"/>
        <v>0</v>
      </c>
      <c r="J16" s="54">
        <f>G16-D16</f>
        <v>0</v>
      </c>
      <c r="K16" s="55"/>
      <c r="L16" s="18"/>
      <c r="M16" s="18"/>
    </row>
    <row r="17" spans="1:13" ht="18">
      <c r="A17" s="44" t="s">
        <v>150</v>
      </c>
      <c r="B17" s="93">
        <v>33</v>
      </c>
      <c r="C17" s="93">
        <v>2</v>
      </c>
      <c r="D17" s="45">
        <f t="shared" si="3"/>
        <v>66</v>
      </c>
      <c r="E17" s="93">
        <v>33</v>
      </c>
      <c r="F17" s="93">
        <v>2</v>
      </c>
      <c r="G17" s="45">
        <f t="shared" si="4"/>
        <v>66</v>
      </c>
      <c r="H17" s="54">
        <f t="shared" si="5"/>
        <v>0</v>
      </c>
      <c r="I17" s="54">
        <f t="shared" si="5"/>
        <v>0</v>
      </c>
      <c r="J17" s="54">
        <f t="shared" ref="J17:J24" si="6">G17-D17</f>
        <v>0</v>
      </c>
      <c r="K17" s="42"/>
      <c r="L17" s="18"/>
      <c r="M17" s="18"/>
    </row>
    <row r="18" spans="1:13" ht="18">
      <c r="A18" s="44" t="s">
        <v>151</v>
      </c>
      <c r="B18" s="93">
        <v>33</v>
      </c>
      <c r="C18" s="93">
        <v>2</v>
      </c>
      <c r="D18" s="45">
        <f t="shared" si="3"/>
        <v>66</v>
      </c>
      <c r="E18" s="93">
        <v>33</v>
      </c>
      <c r="F18" s="93">
        <v>2</v>
      </c>
      <c r="G18" s="45">
        <f t="shared" si="4"/>
        <v>66</v>
      </c>
      <c r="H18" s="54">
        <f t="shared" si="5"/>
        <v>0</v>
      </c>
      <c r="I18" s="54">
        <f t="shared" si="5"/>
        <v>0</v>
      </c>
      <c r="J18" s="54">
        <f t="shared" si="6"/>
        <v>0</v>
      </c>
      <c r="K18" s="42"/>
      <c r="L18" s="18"/>
      <c r="M18" s="18"/>
    </row>
    <row r="19" spans="1:13" ht="18">
      <c r="A19" s="44" t="s">
        <v>152</v>
      </c>
      <c r="B19" s="93">
        <v>33</v>
      </c>
      <c r="C19" s="93">
        <v>1</v>
      </c>
      <c r="D19" s="45">
        <f t="shared" si="3"/>
        <v>33</v>
      </c>
      <c r="E19" s="93">
        <v>33</v>
      </c>
      <c r="F19" s="93">
        <v>1</v>
      </c>
      <c r="G19" s="45">
        <f t="shared" si="4"/>
        <v>33</v>
      </c>
      <c r="H19" s="54">
        <f t="shared" si="5"/>
        <v>0</v>
      </c>
      <c r="I19" s="54">
        <f t="shared" si="5"/>
        <v>0</v>
      </c>
      <c r="J19" s="54">
        <f t="shared" si="6"/>
        <v>0</v>
      </c>
      <c r="K19" s="42"/>
      <c r="L19" s="18"/>
      <c r="M19" s="18"/>
    </row>
    <row r="20" spans="1:13" ht="18">
      <c r="A20" s="56" t="s">
        <v>153</v>
      </c>
      <c r="B20" s="93">
        <v>33</v>
      </c>
      <c r="C20" s="93">
        <v>1</v>
      </c>
      <c r="D20" s="45">
        <f t="shared" si="3"/>
        <v>33</v>
      </c>
      <c r="E20" s="93">
        <v>33</v>
      </c>
      <c r="F20" s="93">
        <v>1</v>
      </c>
      <c r="G20" s="45">
        <f t="shared" si="4"/>
        <v>33</v>
      </c>
      <c r="H20" s="54">
        <f t="shared" si="5"/>
        <v>0</v>
      </c>
      <c r="I20" s="54">
        <f t="shared" si="5"/>
        <v>0</v>
      </c>
      <c r="J20" s="54">
        <f t="shared" si="6"/>
        <v>0</v>
      </c>
      <c r="K20" s="42"/>
      <c r="L20" s="18"/>
      <c r="M20" s="18"/>
    </row>
    <row r="21" spans="1:13" ht="18">
      <c r="A21" s="44" t="s">
        <v>154</v>
      </c>
      <c r="B21" s="93"/>
      <c r="C21" s="93"/>
      <c r="D21" s="45">
        <f t="shared" si="3"/>
        <v>0</v>
      </c>
      <c r="E21" s="93"/>
      <c r="F21" s="93"/>
      <c r="G21" s="45">
        <f t="shared" si="4"/>
        <v>0</v>
      </c>
      <c r="H21" s="54">
        <f t="shared" si="5"/>
        <v>0</v>
      </c>
      <c r="I21" s="54">
        <f t="shared" si="5"/>
        <v>0</v>
      </c>
      <c r="J21" s="54">
        <f t="shared" si="6"/>
        <v>0</v>
      </c>
      <c r="K21" s="42"/>
      <c r="L21" s="18"/>
      <c r="M21" s="18"/>
    </row>
    <row r="22" spans="1:13" ht="18">
      <c r="A22" s="44"/>
      <c r="B22" s="93"/>
      <c r="C22" s="93"/>
      <c r="D22" s="45">
        <f t="shared" si="3"/>
        <v>0</v>
      </c>
      <c r="E22" s="93"/>
      <c r="F22" s="93"/>
      <c r="G22" s="45">
        <f t="shared" si="4"/>
        <v>0</v>
      </c>
      <c r="H22" s="54">
        <f t="shared" si="5"/>
        <v>0</v>
      </c>
      <c r="I22" s="54">
        <f t="shared" si="5"/>
        <v>0</v>
      </c>
      <c r="J22" s="54">
        <f t="shared" si="6"/>
        <v>0</v>
      </c>
      <c r="K22" s="42"/>
      <c r="L22" s="18"/>
      <c r="M22" s="18"/>
    </row>
    <row r="23" spans="1:13" ht="18">
      <c r="A23" s="44"/>
      <c r="B23" s="93"/>
      <c r="C23" s="93"/>
      <c r="D23" s="45">
        <f t="shared" si="3"/>
        <v>0</v>
      </c>
      <c r="E23" s="93"/>
      <c r="F23" s="93"/>
      <c r="G23" s="45">
        <f t="shared" si="4"/>
        <v>0</v>
      </c>
      <c r="H23" s="54">
        <f t="shared" si="5"/>
        <v>0</v>
      </c>
      <c r="I23" s="54">
        <f t="shared" si="5"/>
        <v>0</v>
      </c>
      <c r="J23" s="54">
        <f t="shared" si="6"/>
        <v>0</v>
      </c>
      <c r="K23" s="42"/>
      <c r="L23" s="18"/>
      <c r="M23" s="18"/>
    </row>
    <row r="24" spans="1:13" ht="18">
      <c r="A24" s="44" t="s">
        <v>0</v>
      </c>
      <c r="B24" s="93"/>
      <c r="C24" s="93"/>
      <c r="D24" s="45">
        <f t="shared" si="3"/>
        <v>0</v>
      </c>
      <c r="E24" s="93"/>
      <c r="F24" s="93"/>
      <c r="G24" s="45">
        <f t="shared" si="4"/>
        <v>0</v>
      </c>
      <c r="H24" s="54">
        <f t="shared" si="5"/>
        <v>0</v>
      </c>
      <c r="I24" s="54">
        <f t="shared" si="5"/>
        <v>0</v>
      </c>
      <c r="J24" s="54">
        <f t="shared" si="6"/>
        <v>0</v>
      </c>
      <c r="K24" s="42"/>
      <c r="L24" s="18"/>
      <c r="M24" s="18"/>
    </row>
    <row r="25" spans="1:13" ht="18">
      <c r="A25" s="44" t="s">
        <v>105</v>
      </c>
      <c r="B25" s="93">
        <v>0</v>
      </c>
      <c r="C25" s="93">
        <v>0</v>
      </c>
      <c r="D25" s="45">
        <f>SUM(D16:D24)</f>
        <v>198</v>
      </c>
      <c r="E25" s="93">
        <v>0</v>
      </c>
      <c r="F25" s="93">
        <v>0</v>
      </c>
      <c r="G25" s="45">
        <f>SUM(G16:G24)</f>
        <v>198</v>
      </c>
      <c r="H25" s="54"/>
      <c r="I25" s="54"/>
      <c r="J25" s="54">
        <f>G25-D25</f>
        <v>0</v>
      </c>
      <c r="K25" s="42"/>
      <c r="L25" s="18"/>
      <c r="M25" s="18"/>
    </row>
    <row r="26" spans="1:13" ht="18.75" thickBot="1">
      <c r="A26" s="48" t="s">
        <v>160</v>
      </c>
      <c r="B26" s="49"/>
      <c r="C26" s="49"/>
      <c r="D26" s="49">
        <f>B26*C26</f>
        <v>0</v>
      </c>
      <c r="E26" s="49"/>
      <c r="F26" s="49"/>
      <c r="G26" s="49">
        <f>E26*F26</f>
        <v>0</v>
      </c>
      <c r="H26" s="50">
        <f>E26-B26</f>
        <v>0</v>
      </c>
      <c r="I26" s="50">
        <f>F26 -C26</f>
        <v>0</v>
      </c>
      <c r="J26" s="50">
        <f>G26-D26</f>
        <v>0</v>
      </c>
      <c r="K26" s="57"/>
      <c r="L26" s="18"/>
      <c r="M26" s="18"/>
    </row>
    <row r="27" spans="1:13" ht="18">
      <c r="A27" s="52" t="s">
        <v>155</v>
      </c>
      <c r="B27" s="94">
        <v>1</v>
      </c>
      <c r="C27" s="94">
        <v>1</v>
      </c>
      <c r="D27" s="53">
        <f t="shared" ref="D27:D34" si="7">B27*C27</f>
        <v>1</v>
      </c>
      <c r="E27" s="94">
        <v>1</v>
      </c>
      <c r="F27" s="94">
        <v>1</v>
      </c>
      <c r="G27" s="53">
        <f t="shared" ref="G27:G34" si="8">E27*F27</f>
        <v>1</v>
      </c>
      <c r="H27" s="58">
        <f t="shared" ref="H27:H34" si="9">E27-B27</f>
        <v>0</v>
      </c>
      <c r="I27" s="58">
        <f t="shared" ref="I27:I34" si="10">F27 -C27</f>
        <v>0</v>
      </c>
      <c r="J27" s="58">
        <f t="shared" ref="J27:J34" si="11">G27-D27</f>
        <v>0</v>
      </c>
      <c r="K27" s="55"/>
      <c r="L27" s="18"/>
      <c r="M27" s="18"/>
    </row>
    <row r="28" spans="1:13" ht="18">
      <c r="A28" s="44" t="s">
        <v>156</v>
      </c>
      <c r="B28" s="93">
        <v>1</v>
      </c>
      <c r="C28" s="93">
        <v>1</v>
      </c>
      <c r="D28" s="45">
        <f t="shared" si="7"/>
        <v>1</v>
      </c>
      <c r="E28" s="93">
        <v>1</v>
      </c>
      <c r="F28" s="93">
        <v>1</v>
      </c>
      <c r="G28" s="45">
        <f t="shared" si="8"/>
        <v>1</v>
      </c>
      <c r="H28" s="58">
        <f t="shared" si="9"/>
        <v>0</v>
      </c>
      <c r="I28" s="58">
        <f t="shared" si="10"/>
        <v>0</v>
      </c>
      <c r="J28" s="58">
        <f t="shared" si="11"/>
        <v>0</v>
      </c>
      <c r="K28" s="42"/>
      <c r="L28" s="18"/>
      <c r="M28" s="18"/>
    </row>
    <row r="29" spans="1:13" ht="18">
      <c r="A29" s="44" t="s">
        <v>157</v>
      </c>
      <c r="B29" s="93">
        <v>0.5</v>
      </c>
      <c r="C29" s="93">
        <v>1</v>
      </c>
      <c r="D29" s="45">
        <f>B29*C29</f>
        <v>0.5</v>
      </c>
      <c r="E29" s="93">
        <v>0.5</v>
      </c>
      <c r="F29" s="93">
        <v>1</v>
      </c>
      <c r="G29" s="45">
        <f>E29*F29</f>
        <v>0.5</v>
      </c>
      <c r="H29" s="58">
        <f>E29-B29</f>
        <v>0</v>
      </c>
      <c r="I29" s="58">
        <f t="shared" si="10"/>
        <v>0</v>
      </c>
      <c r="J29" s="58">
        <f t="shared" si="11"/>
        <v>0</v>
      </c>
      <c r="K29" s="42"/>
      <c r="L29" s="18"/>
      <c r="M29" s="18"/>
    </row>
    <row r="30" spans="1:13" ht="18">
      <c r="A30" s="44" t="s">
        <v>158</v>
      </c>
      <c r="B30" s="93">
        <v>0.5</v>
      </c>
      <c r="C30" s="93">
        <v>1</v>
      </c>
      <c r="D30" s="45">
        <f t="shared" si="7"/>
        <v>0.5</v>
      </c>
      <c r="E30" s="93">
        <v>0.5</v>
      </c>
      <c r="F30" s="93">
        <v>1</v>
      </c>
      <c r="G30" s="45">
        <f t="shared" si="8"/>
        <v>0.5</v>
      </c>
      <c r="H30" s="58">
        <f t="shared" si="9"/>
        <v>0</v>
      </c>
      <c r="I30" s="58">
        <f t="shared" si="10"/>
        <v>0</v>
      </c>
      <c r="J30" s="58">
        <f t="shared" si="11"/>
        <v>0</v>
      </c>
      <c r="K30" s="42"/>
      <c r="L30" s="18"/>
      <c r="M30" s="25"/>
    </row>
    <row r="31" spans="1:13" ht="18">
      <c r="A31" s="44" t="s">
        <v>159</v>
      </c>
      <c r="B31" s="93"/>
      <c r="C31" s="93"/>
      <c r="D31" s="45">
        <f t="shared" si="7"/>
        <v>0</v>
      </c>
      <c r="E31" s="93"/>
      <c r="F31" s="93"/>
      <c r="G31" s="45">
        <f t="shared" si="8"/>
        <v>0</v>
      </c>
      <c r="H31" s="58">
        <f t="shared" si="9"/>
        <v>0</v>
      </c>
      <c r="I31" s="58">
        <f t="shared" si="10"/>
        <v>0</v>
      </c>
      <c r="J31" s="58">
        <f t="shared" si="11"/>
        <v>0</v>
      </c>
      <c r="K31" s="42"/>
      <c r="L31" s="18"/>
      <c r="M31" s="18"/>
    </row>
    <row r="32" spans="1:13" ht="18">
      <c r="A32" s="44" t="s">
        <v>154</v>
      </c>
      <c r="B32" s="93"/>
      <c r="C32" s="93"/>
      <c r="D32" s="45">
        <f t="shared" si="7"/>
        <v>0</v>
      </c>
      <c r="E32" s="93"/>
      <c r="F32" s="93"/>
      <c r="G32" s="45">
        <f t="shared" si="8"/>
        <v>0</v>
      </c>
      <c r="H32" s="58">
        <f t="shared" si="9"/>
        <v>0</v>
      </c>
      <c r="I32" s="58">
        <f t="shared" si="10"/>
        <v>0</v>
      </c>
      <c r="J32" s="58">
        <f t="shared" si="11"/>
        <v>0</v>
      </c>
      <c r="K32" s="42"/>
      <c r="L32" s="18"/>
      <c r="M32" s="18"/>
    </row>
    <row r="33" spans="1:13" ht="18">
      <c r="A33" s="44"/>
      <c r="B33" s="93"/>
      <c r="C33" s="93"/>
      <c r="D33" s="45">
        <f t="shared" si="7"/>
        <v>0</v>
      </c>
      <c r="E33" s="93"/>
      <c r="F33" s="93"/>
      <c r="G33" s="45">
        <f t="shared" si="8"/>
        <v>0</v>
      </c>
      <c r="H33" s="58">
        <f t="shared" si="9"/>
        <v>0</v>
      </c>
      <c r="I33" s="58">
        <f t="shared" si="10"/>
        <v>0</v>
      </c>
      <c r="J33" s="58">
        <f t="shared" si="11"/>
        <v>0</v>
      </c>
      <c r="K33" s="42"/>
      <c r="L33" s="18"/>
      <c r="M33" s="18"/>
    </row>
    <row r="34" spans="1:13" ht="18">
      <c r="A34" s="44"/>
      <c r="B34" s="93"/>
      <c r="C34" s="93"/>
      <c r="D34" s="45">
        <f t="shared" si="7"/>
        <v>0</v>
      </c>
      <c r="E34" s="93"/>
      <c r="F34" s="93"/>
      <c r="G34" s="45">
        <f t="shared" si="8"/>
        <v>0</v>
      </c>
      <c r="H34" s="58">
        <f t="shared" si="9"/>
        <v>0</v>
      </c>
      <c r="I34" s="58">
        <f t="shared" si="10"/>
        <v>0</v>
      </c>
      <c r="J34" s="58">
        <f t="shared" si="11"/>
        <v>0</v>
      </c>
      <c r="K34" s="42"/>
      <c r="L34" s="18"/>
      <c r="M34" s="18"/>
    </row>
    <row r="35" spans="1:13" ht="18">
      <c r="A35" s="44" t="s">
        <v>232</v>
      </c>
      <c r="B35" s="93"/>
      <c r="C35" s="93"/>
      <c r="D35" s="45">
        <f>SUM(D26:D34)</f>
        <v>3</v>
      </c>
      <c r="E35" s="93"/>
      <c r="F35" s="93"/>
      <c r="G35" s="45">
        <f>SUM(G26:G34)</f>
        <v>3</v>
      </c>
      <c r="H35" s="58"/>
      <c r="I35" s="58"/>
      <c r="J35" s="58">
        <f>G35-D35</f>
        <v>0</v>
      </c>
      <c r="K35" s="42"/>
      <c r="L35" s="18" t="s">
        <v>175</v>
      </c>
      <c r="M35" s="18"/>
    </row>
    <row r="36" spans="1:13" ht="18.75" thickBot="1">
      <c r="A36" s="48" t="s">
        <v>161</v>
      </c>
      <c r="B36" s="49"/>
      <c r="C36" s="49"/>
      <c r="D36" s="59">
        <f>D15+D25+D35</f>
        <v>385.3</v>
      </c>
      <c r="E36" s="49"/>
      <c r="F36" s="49"/>
      <c r="G36" s="59">
        <f>G15+G25+G35</f>
        <v>397.40000000000003</v>
      </c>
      <c r="H36" s="50"/>
      <c r="I36" s="50"/>
      <c r="J36" s="50">
        <f>G36-D36</f>
        <v>12.100000000000023</v>
      </c>
      <c r="K36" s="57"/>
      <c r="L36" s="82">
        <f>D36/L3</f>
        <v>1.4819230769230769</v>
      </c>
      <c r="M36" s="18"/>
    </row>
    <row r="37" spans="1:13" s="2" customFormat="1" ht="54.75" thickBot="1">
      <c r="A37" s="60" t="s">
        <v>162</v>
      </c>
      <c r="B37" s="61"/>
      <c r="C37" s="61"/>
      <c r="D37" s="61"/>
      <c r="E37" s="61"/>
      <c r="F37" s="61"/>
      <c r="G37" s="61"/>
      <c r="H37" s="62"/>
      <c r="I37" s="62"/>
      <c r="J37" s="62"/>
      <c r="K37" s="63"/>
      <c r="L37" s="83"/>
    </row>
    <row r="38" spans="1:13" s="2" customFormat="1" ht="21" customHeight="1" thickTop="1">
      <c r="A38" s="235"/>
      <c r="B38" s="235"/>
      <c r="C38" s="235"/>
      <c r="D38" s="235"/>
      <c r="E38" s="235"/>
      <c r="F38" s="235"/>
      <c r="G38" s="235"/>
      <c r="H38" s="235"/>
      <c r="I38" s="235"/>
      <c r="J38" s="235"/>
      <c r="K38" s="235"/>
    </row>
    <row r="39" spans="1:13" s="2" customFormat="1" ht="15" customHeight="1">
      <c r="A39" s="36" t="s">
        <v>82</v>
      </c>
      <c r="B39" s="29"/>
      <c r="C39" s="29"/>
      <c r="D39" s="29"/>
      <c r="E39" s="29"/>
      <c r="F39" s="29"/>
      <c r="G39" s="29"/>
      <c r="H39" s="29"/>
      <c r="I39" s="29"/>
      <c r="J39" s="29"/>
      <c r="K39" s="36"/>
    </row>
    <row r="40" spans="1:13" s="2" customFormat="1" ht="21" customHeight="1">
      <c r="A40" s="200"/>
      <c r="B40" s="201"/>
      <c r="C40" s="201"/>
      <c r="D40" s="201"/>
      <c r="E40" s="201"/>
      <c r="F40" s="201"/>
      <c r="G40" s="201"/>
      <c r="H40" s="201"/>
      <c r="I40" s="201"/>
      <c r="J40" s="201"/>
      <c r="K40" s="201"/>
    </row>
    <row r="41" spans="1:13" s="2" customFormat="1" ht="14.25" customHeight="1">
      <c r="A41" s="236" t="s">
        <v>164</v>
      </c>
      <c r="B41" s="236"/>
      <c r="C41" s="236"/>
      <c r="D41" s="236"/>
      <c r="E41" s="236"/>
      <c r="F41" s="29"/>
      <c r="G41" s="29"/>
      <c r="H41" s="29"/>
      <c r="I41" s="29"/>
      <c r="J41" s="29"/>
      <c r="K41" s="36"/>
    </row>
    <row r="42" spans="1:13" s="2" customFormat="1" ht="22.5" customHeight="1" thickBot="1">
      <c r="A42" s="237" t="s">
        <v>2</v>
      </c>
      <c r="B42" s="237"/>
      <c r="C42" s="237"/>
      <c r="D42" s="237"/>
      <c r="E42" s="237">
        <f>D36</f>
        <v>385.3</v>
      </c>
      <c r="F42" s="99"/>
      <c r="G42" s="99"/>
      <c r="H42" s="99"/>
      <c r="I42" s="99"/>
      <c r="J42" s="99"/>
      <c r="K42" s="99"/>
    </row>
    <row r="43" spans="1:13" s="2" customFormat="1" ht="25.5" customHeight="1">
      <c r="A43" s="8" t="s">
        <v>163</v>
      </c>
      <c r="B43" s="95">
        <v>0.55000000000000004</v>
      </c>
      <c r="C43" s="26"/>
      <c r="D43" s="27">
        <f>D42*$B$43</f>
        <v>0</v>
      </c>
      <c r="E43" s="28">
        <f>E42*B43</f>
        <v>211.91500000000002</v>
      </c>
      <c r="F43" s="29"/>
      <c r="G43" s="29"/>
      <c r="H43" s="29"/>
      <c r="I43" s="29"/>
      <c r="J43" s="30"/>
      <c r="K43" s="36"/>
    </row>
    <row r="44" spans="1:13" s="2" customFormat="1" ht="18">
      <c r="A44" s="31" t="s">
        <v>165</v>
      </c>
      <c r="B44" s="5"/>
      <c r="C44" s="9"/>
      <c r="D44" s="11">
        <f>D42+D43</f>
        <v>0</v>
      </c>
      <c r="E44" s="19">
        <f>E42+E43</f>
        <v>597.21500000000003</v>
      </c>
      <c r="F44" s="3"/>
      <c r="G44" s="4"/>
      <c r="H44" s="3"/>
      <c r="I44" s="3"/>
      <c r="J44" s="30"/>
      <c r="K44" s="36"/>
    </row>
    <row r="45" spans="1:13" ht="18">
      <c r="A45" s="32" t="s">
        <v>166</v>
      </c>
      <c r="B45" s="95">
        <v>0.21</v>
      </c>
      <c r="C45" s="5"/>
      <c r="D45" s="12">
        <f>D44*$B$45</f>
        <v>0</v>
      </c>
      <c r="E45" s="20">
        <f>E44*B45</f>
        <v>125.41515</v>
      </c>
      <c r="F45" s="5"/>
      <c r="G45" s="6"/>
      <c r="H45" s="5"/>
      <c r="I45" s="5"/>
      <c r="J45" s="5"/>
      <c r="K45" s="38"/>
      <c r="L45" s="18"/>
      <c r="M45" s="18"/>
    </row>
    <row r="46" spans="1:13" ht="18">
      <c r="A46" s="33" t="s">
        <v>168</v>
      </c>
      <c r="B46" s="5"/>
      <c r="C46" s="10"/>
      <c r="D46" s="13">
        <f>D44+D45</f>
        <v>0</v>
      </c>
      <c r="E46" s="21">
        <f>SUM(E44:E45)</f>
        <v>722.63015000000007</v>
      </c>
      <c r="F46" s="5"/>
      <c r="G46" s="6"/>
      <c r="H46" s="5"/>
      <c r="I46" s="5"/>
      <c r="J46" s="5"/>
      <c r="K46" s="38"/>
      <c r="L46" s="18"/>
      <c r="M46" s="18"/>
    </row>
    <row r="47" spans="1:13" s="2" customFormat="1" ht="39" customHeight="1" thickBot="1">
      <c r="A47" s="228"/>
      <c r="B47" s="229"/>
      <c r="C47" s="7"/>
      <c r="D47" s="35"/>
      <c r="E47" s="22"/>
      <c r="F47" s="3"/>
      <c r="G47" s="4"/>
      <c r="H47" s="3"/>
      <c r="I47" s="3"/>
      <c r="J47" s="3"/>
      <c r="K47" s="36"/>
    </row>
    <row r="48" spans="1:13" ht="18">
      <c r="A48" s="38" t="s">
        <v>169</v>
      </c>
      <c r="B48" s="64"/>
      <c r="C48" s="38"/>
      <c r="D48" s="38"/>
      <c r="E48" s="38"/>
      <c r="F48" s="38"/>
      <c r="G48" s="38"/>
      <c r="H48" s="38"/>
      <c r="I48" s="38"/>
      <c r="J48" s="38"/>
      <c r="K48" s="38"/>
      <c r="L48" s="18"/>
      <c r="M48" s="18"/>
    </row>
    <row r="49" spans="1:13" ht="19.5" customHeight="1" thickBot="1">
      <c r="A49" s="36" t="s">
        <v>170</v>
      </c>
      <c r="B49" s="65"/>
      <c r="C49" s="38"/>
      <c r="D49" s="38"/>
      <c r="E49" s="38">
        <v>687</v>
      </c>
      <c r="F49" s="38"/>
      <c r="G49" s="38"/>
      <c r="H49" s="38"/>
      <c r="I49" s="38"/>
      <c r="J49" s="38"/>
      <c r="K49" s="38"/>
      <c r="L49" s="18"/>
      <c r="M49" s="18"/>
    </row>
    <row r="50" spans="1:13" s="14" customFormat="1" ht="18">
      <c r="A50" s="87" t="s">
        <v>167</v>
      </c>
      <c r="B50" s="95">
        <v>0.21</v>
      </c>
      <c r="C50" s="37"/>
      <c r="D50" s="37"/>
      <c r="E50" s="97">
        <f>(E49*B50)/(1+B50)</f>
        <v>119.23140495867767</v>
      </c>
      <c r="F50" s="38"/>
      <c r="G50" s="38"/>
      <c r="H50" s="38"/>
      <c r="I50" s="38"/>
      <c r="J50" s="38"/>
      <c r="K50" s="38"/>
      <c r="L50" s="38"/>
      <c r="M50" s="38"/>
    </row>
    <row r="51" spans="1:13" s="14" customFormat="1" ht="18">
      <c r="A51" s="39" t="s">
        <v>171</v>
      </c>
      <c r="B51" s="5"/>
      <c r="C51" s="10"/>
      <c r="D51" s="10"/>
      <c r="E51" s="21">
        <f>E49-E50</f>
        <v>567.76859504132233</v>
      </c>
      <c r="F51" s="38"/>
      <c r="G51" s="38"/>
      <c r="H51" s="38"/>
      <c r="I51" s="38"/>
      <c r="J51" s="38"/>
      <c r="K51" s="38"/>
      <c r="L51" s="38"/>
      <c r="M51" s="38"/>
    </row>
    <row r="52" spans="1:13" s="14" customFormat="1" ht="18">
      <c r="A52" s="88" t="s">
        <v>172</v>
      </c>
      <c r="B52" s="5"/>
      <c r="C52" s="5"/>
      <c r="D52" s="5"/>
      <c r="E52" s="20">
        <f>D36</f>
        <v>385.3</v>
      </c>
      <c r="F52" s="38"/>
      <c r="G52" s="38"/>
      <c r="H52" s="38"/>
      <c r="I52" s="38"/>
      <c r="J52" s="38"/>
      <c r="K52" s="38"/>
      <c r="L52" s="38"/>
      <c r="M52" s="38"/>
    </row>
    <row r="53" spans="1:13" s="14" customFormat="1" ht="18">
      <c r="A53" s="39" t="s">
        <v>173</v>
      </c>
      <c r="B53" s="10"/>
      <c r="C53" s="10"/>
      <c r="D53" s="10"/>
      <c r="E53" s="21">
        <f>E51-E52</f>
        <v>182.46859504132232</v>
      </c>
      <c r="F53" s="38"/>
      <c r="G53" s="38"/>
      <c r="H53" s="38"/>
      <c r="I53" s="38"/>
      <c r="J53" s="38"/>
      <c r="K53" s="38"/>
      <c r="L53" s="38"/>
      <c r="M53" s="38"/>
    </row>
    <row r="54" spans="1:13" s="14" customFormat="1" ht="18">
      <c r="A54" s="89" t="s">
        <v>227</v>
      </c>
      <c r="B54" s="5"/>
      <c r="C54" s="5"/>
      <c r="D54" s="5"/>
      <c r="E54" s="20">
        <f>E53/E51</f>
        <v>0.32137845705967977</v>
      </c>
      <c r="F54" s="38"/>
      <c r="G54" s="38"/>
      <c r="H54" s="38"/>
      <c r="I54" s="38"/>
      <c r="J54" s="38"/>
      <c r="K54" s="38"/>
      <c r="L54" s="38"/>
      <c r="M54" s="38"/>
    </row>
    <row r="55" spans="1:13" s="14" customFormat="1" ht="18.75" thickBot="1">
      <c r="A55" s="90"/>
      <c r="B55" s="40"/>
      <c r="C55" s="40"/>
      <c r="D55" s="40"/>
      <c r="E55" s="66"/>
      <c r="F55" s="38"/>
      <c r="G55" s="38"/>
      <c r="H55" s="38"/>
      <c r="I55" s="38"/>
      <c r="J55" s="38"/>
      <c r="K55" s="38"/>
      <c r="L55" s="38"/>
      <c r="M55" s="38"/>
    </row>
    <row r="56" spans="1:13" ht="18">
      <c r="A56" s="67"/>
      <c r="B56" s="67"/>
      <c r="C56" s="67"/>
      <c r="D56" s="67"/>
      <c r="E56" s="67"/>
      <c r="F56" s="80"/>
      <c r="G56" s="80"/>
      <c r="H56" s="80"/>
      <c r="I56" s="80"/>
      <c r="J56" s="80"/>
      <c r="K56" s="80"/>
      <c r="L56" s="25"/>
      <c r="M56" s="18"/>
    </row>
    <row r="57" spans="1:13" ht="18">
      <c r="A57" s="38" t="s">
        <v>174</v>
      </c>
      <c r="B57" s="38"/>
      <c r="C57" s="38"/>
      <c r="D57" s="38"/>
      <c r="E57" s="38"/>
      <c r="F57" s="38"/>
      <c r="G57" s="38"/>
      <c r="H57" s="38"/>
      <c r="I57" s="38"/>
      <c r="J57" s="38"/>
      <c r="K57" s="38"/>
      <c r="L57" s="18"/>
      <c r="M57" s="18"/>
    </row>
    <row r="58" spans="1:13" ht="18.75" thickBot="1">
      <c r="A58" s="230" t="s">
        <v>39</v>
      </c>
      <c r="B58" s="230"/>
      <c r="C58" s="230"/>
      <c r="D58" s="230"/>
      <c r="E58" s="230">
        <f>L36</f>
        <v>1.4819230769230769</v>
      </c>
      <c r="F58" s="79" t="s">
        <v>176</v>
      </c>
      <c r="G58" s="79"/>
      <c r="H58" s="79"/>
      <c r="I58" s="79"/>
      <c r="J58" s="79"/>
      <c r="K58" s="79"/>
      <c r="L58" s="81"/>
      <c r="M58" s="18"/>
    </row>
    <row r="59" spans="1:13" ht="18">
      <c r="A59" s="8" t="s">
        <v>163</v>
      </c>
      <c r="B59" s="26">
        <v>0.55000000000000004</v>
      </c>
      <c r="C59" s="26"/>
      <c r="D59" s="27">
        <f>D58*$B$43</f>
        <v>0</v>
      </c>
      <c r="E59" s="28">
        <f>E58*B59</f>
        <v>0.81505769230769232</v>
      </c>
      <c r="F59" s="38"/>
      <c r="G59" s="38"/>
      <c r="H59" s="38"/>
      <c r="I59" s="38"/>
      <c r="J59" s="38"/>
      <c r="K59" s="38"/>
      <c r="L59" s="18"/>
      <c r="M59" s="18"/>
    </row>
    <row r="60" spans="1:13" ht="18">
      <c r="A60" s="31" t="s">
        <v>165</v>
      </c>
      <c r="B60" s="95"/>
      <c r="C60" s="9"/>
      <c r="D60" s="11">
        <f>D58+D59</f>
        <v>0</v>
      </c>
      <c r="E60" s="19">
        <f>E58+E59</f>
        <v>2.2969807692307693</v>
      </c>
      <c r="F60" s="38"/>
      <c r="G60" s="38"/>
      <c r="H60" s="38"/>
      <c r="I60" s="38"/>
      <c r="J60" s="38"/>
      <c r="K60" s="38"/>
      <c r="L60" s="18"/>
      <c r="M60" s="18"/>
    </row>
    <row r="61" spans="1:13" ht="18">
      <c r="A61" s="32" t="s">
        <v>166</v>
      </c>
      <c r="B61" s="5">
        <v>0.21</v>
      </c>
      <c r="C61" s="5"/>
      <c r="D61" s="12">
        <f>D60*$B$45</f>
        <v>0</v>
      </c>
      <c r="E61" s="20">
        <f>E60*B61</f>
        <v>0.48236596153846156</v>
      </c>
      <c r="F61" s="38"/>
      <c r="G61" s="38"/>
      <c r="H61" s="38"/>
      <c r="I61" s="38"/>
      <c r="J61" s="38"/>
      <c r="K61" s="38"/>
      <c r="L61" s="18"/>
      <c r="M61" s="18"/>
    </row>
    <row r="62" spans="1:13" ht="36">
      <c r="A62" s="33" t="s">
        <v>178</v>
      </c>
      <c r="B62" s="96"/>
      <c r="C62" s="10"/>
      <c r="D62" s="13">
        <f>D60+D61</f>
        <v>0</v>
      </c>
      <c r="E62" s="21">
        <f>SUM(E60:E61)</f>
        <v>2.7793467307692308</v>
      </c>
      <c r="F62" s="38" t="s">
        <v>176</v>
      </c>
      <c r="G62" s="38"/>
      <c r="H62" s="38"/>
      <c r="I62" s="38"/>
      <c r="J62" s="38"/>
      <c r="K62" s="38"/>
      <c r="L62" s="18"/>
      <c r="M62" s="18"/>
    </row>
    <row r="63" spans="1:13" ht="18.75" thickBot="1">
      <c r="A63" s="34"/>
      <c r="B63" s="7"/>
      <c r="C63" s="7"/>
      <c r="D63" s="35"/>
      <c r="E63" s="22"/>
      <c r="F63" s="38"/>
      <c r="G63" s="38"/>
      <c r="H63" s="38"/>
      <c r="I63" s="38"/>
      <c r="J63" s="38"/>
      <c r="K63" s="38"/>
      <c r="L63" s="18"/>
      <c r="M63" s="18"/>
    </row>
    <row r="64" spans="1:13" ht="18">
      <c r="A64" s="38" t="s">
        <v>169</v>
      </c>
      <c r="B64" s="38"/>
      <c r="C64" s="38"/>
      <c r="D64" s="38"/>
      <c r="E64" s="38"/>
      <c r="F64" s="38"/>
      <c r="G64" s="38"/>
      <c r="H64" s="38"/>
      <c r="I64" s="38"/>
      <c r="J64" s="38"/>
      <c r="K64" s="38"/>
      <c r="L64" s="18"/>
      <c r="M64" s="18"/>
    </row>
    <row r="65" spans="1:13" ht="18.75" thickBot="1">
      <c r="A65" s="91" t="s">
        <v>170</v>
      </c>
      <c r="B65" s="65"/>
      <c r="C65" s="38"/>
      <c r="D65" s="38"/>
      <c r="E65" s="38">
        <v>2.64</v>
      </c>
      <c r="F65" s="38" t="s">
        <v>176</v>
      </c>
      <c r="G65" s="38"/>
      <c r="H65" s="38"/>
      <c r="I65" s="38"/>
      <c r="J65" s="38"/>
      <c r="K65" s="38"/>
      <c r="L65" s="18"/>
      <c r="M65" s="18"/>
    </row>
    <row r="66" spans="1:13" ht="18">
      <c r="A66" s="87" t="s">
        <v>167</v>
      </c>
      <c r="B66" s="37">
        <v>0.21</v>
      </c>
      <c r="C66" s="37"/>
      <c r="D66" s="37"/>
      <c r="E66" s="97">
        <f>(E65*B66)/(1+B66)</f>
        <v>0.45818181818181819</v>
      </c>
      <c r="F66" s="38"/>
      <c r="G66" s="38"/>
      <c r="H66" s="79"/>
      <c r="I66" s="38"/>
      <c r="J66" s="38"/>
      <c r="K66" s="38"/>
      <c r="L66" s="18"/>
      <c r="M66" s="18"/>
    </row>
    <row r="67" spans="1:13" ht="18">
      <c r="A67" s="39" t="s">
        <v>171</v>
      </c>
      <c r="B67" s="96"/>
      <c r="C67" s="10"/>
      <c r="D67" s="10"/>
      <c r="E67" s="21">
        <f>E65-E66</f>
        <v>2.1818181818181821</v>
      </c>
      <c r="F67" s="38"/>
      <c r="G67" s="38"/>
      <c r="H67" s="38"/>
      <c r="I67" s="38"/>
      <c r="J67" s="38"/>
      <c r="K67" s="38"/>
      <c r="L67" s="18"/>
      <c r="M67" s="18"/>
    </row>
    <row r="68" spans="1:13" ht="18">
      <c r="A68" s="88" t="s">
        <v>172</v>
      </c>
      <c r="B68" s="5"/>
      <c r="C68" s="5"/>
      <c r="D68" s="5"/>
      <c r="E68" s="20">
        <f>L36</f>
        <v>1.4819230769230769</v>
      </c>
      <c r="F68" s="38"/>
      <c r="G68" s="38"/>
      <c r="H68" s="38"/>
      <c r="I68" s="38"/>
      <c r="J68" s="38"/>
      <c r="K68" s="38"/>
      <c r="L68" s="18"/>
      <c r="M68" s="18"/>
    </row>
    <row r="69" spans="1:13" ht="18">
      <c r="A69" s="39" t="s">
        <v>173</v>
      </c>
      <c r="B69" s="10"/>
      <c r="C69" s="10"/>
      <c r="D69" s="10"/>
      <c r="E69" s="21">
        <f>E67-E68</f>
        <v>0.6998951048951052</v>
      </c>
      <c r="F69" s="38"/>
      <c r="G69" s="38"/>
      <c r="H69" s="38"/>
      <c r="I69" s="38"/>
      <c r="J69" s="38"/>
      <c r="K69" s="38"/>
      <c r="L69" s="18"/>
      <c r="M69" s="18"/>
    </row>
    <row r="70" spans="1:13" ht="18">
      <c r="A70" s="89" t="s">
        <v>227</v>
      </c>
      <c r="B70" s="5"/>
      <c r="C70" s="5"/>
      <c r="D70" s="5"/>
      <c r="E70" s="20">
        <f>E69/E67</f>
        <v>0.32078525641025651</v>
      </c>
      <c r="F70" s="38"/>
      <c r="G70" s="38"/>
      <c r="H70" s="38"/>
      <c r="I70" s="38"/>
      <c r="J70" s="38"/>
      <c r="K70" s="38"/>
      <c r="L70" s="18"/>
      <c r="M70" s="18"/>
    </row>
    <row r="71" spans="1:13" ht="18.75" thickBot="1">
      <c r="A71" s="90"/>
      <c r="B71" s="40"/>
      <c r="C71" s="40"/>
      <c r="D71" s="40"/>
      <c r="E71" s="66"/>
      <c r="F71" s="38"/>
      <c r="G71" s="38"/>
      <c r="H71" s="38"/>
      <c r="I71" s="38"/>
      <c r="J71" s="38"/>
      <c r="K71" s="38"/>
      <c r="L71" s="18"/>
      <c r="M71" s="18"/>
    </row>
    <row r="72" spans="1:13" ht="18">
      <c r="A72" s="38"/>
      <c r="B72" s="38"/>
      <c r="C72" s="38"/>
      <c r="D72" s="38"/>
      <c r="E72" s="38"/>
      <c r="F72" s="38"/>
      <c r="G72" s="38"/>
      <c r="H72" s="38"/>
      <c r="I72" s="38"/>
      <c r="J72" s="38"/>
      <c r="K72" s="38"/>
      <c r="L72" s="18"/>
      <c r="M72" s="18"/>
    </row>
    <row r="73" spans="1:13">
      <c r="A73" s="18"/>
      <c r="B73" s="18"/>
      <c r="C73" s="18"/>
      <c r="D73" s="18"/>
      <c r="E73" s="18"/>
      <c r="F73" s="18"/>
      <c r="G73" s="18"/>
      <c r="H73" s="18"/>
      <c r="I73" s="18"/>
      <c r="J73" s="18"/>
      <c r="K73" s="18"/>
      <c r="L73" s="18"/>
      <c r="M73" s="18"/>
    </row>
    <row r="74" spans="1:13">
      <c r="A74" s="18"/>
      <c r="B74" s="18"/>
      <c r="C74" s="18"/>
      <c r="D74" s="18"/>
      <c r="E74" s="18"/>
      <c r="F74" s="18"/>
      <c r="G74" s="18"/>
      <c r="H74" s="18"/>
      <c r="I74" s="18"/>
      <c r="J74" s="18"/>
      <c r="K74" s="18"/>
      <c r="L74" s="18"/>
      <c r="M74" s="18"/>
    </row>
    <row r="75" spans="1:13">
      <c r="A75" s="18"/>
      <c r="B75" s="18"/>
      <c r="C75" s="18"/>
      <c r="D75" s="18"/>
      <c r="E75" s="18"/>
      <c r="F75" s="18"/>
      <c r="G75" s="18"/>
      <c r="H75" s="18"/>
      <c r="I75" s="18"/>
      <c r="J75" s="18"/>
      <c r="K75" s="18"/>
      <c r="L75" s="18"/>
      <c r="M75" s="18"/>
    </row>
    <row r="76" spans="1:13">
      <c r="A76" s="18"/>
      <c r="B76" s="18"/>
      <c r="C76" s="18"/>
      <c r="D76" s="18"/>
      <c r="E76" s="18"/>
      <c r="F76" s="18"/>
      <c r="G76" s="18"/>
      <c r="H76" s="18"/>
      <c r="I76" s="18"/>
      <c r="J76" s="18"/>
      <c r="K76" s="18"/>
      <c r="L76" s="18"/>
      <c r="M76" s="18"/>
    </row>
    <row r="77" spans="1:13">
      <c r="A77" s="18"/>
      <c r="B77" s="18"/>
      <c r="C77" s="18"/>
      <c r="D77" s="18"/>
      <c r="E77" s="18"/>
      <c r="F77" s="18"/>
      <c r="G77" s="18"/>
      <c r="H77" s="18"/>
      <c r="I77" s="18"/>
      <c r="J77" s="18"/>
      <c r="K77" s="18"/>
      <c r="L77" s="18"/>
      <c r="M77" s="18"/>
    </row>
    <row r="78" spans="1:13">
      <c r="A78" s="18"/>
      <c r="B78" s="18"/>
      <c r="C78" s="18"/>
      <c r="D78" s="18"/>
      <c r="E78" s="18"/>
      <c r="F78" s="18"/>
      <c r="G78" s="18"/>
      <c r="H78" s="18"/>
      <c r="I78" s="18"/>
      <c r="J78" s="18"/>
      <c r="K78" s="18"/>
      <c r="L78" s="18"/>
      <c r="M78" s="18"/>
    </row>
  </sheetData>
  <mergeCells count="10">
    <mergeCell ref="A47:B47"/>
    <mergeCell ref="A58:E58"/>
    <mergeCell ref="A1:K1"/>
    <mergeCell ref="B2:J2"/>
    <mergeCell ref="B3:D3"/>
    <mergeCell ref="E3:G3"/>
    <mergeCell ref="H3:J3"/>
    <mergeCell ref="A38:K38"/>
    <mergeCell ref="A40:K40"/>
    <mergeCell ref="A41:E42"/>
  </mergeCells>
  <conditionalFormatting sqref="H41:I41 H39:I39">
    <cfRule type="cellIs" dxfId="19" priority="2" stopIfTrue="1" operator="lessThan">
      <formula>0</formula>
    </cfRule>
  </conditionalFormatting>
  <conditionalFormatting sqref="H5:J37">
    <cfRule type="cellIs" dxfId="18" priority="1" stopIfTrue="1" operator="greaterThan">
      <formula>0</formula>
    </cfRule>
  </conditionalFormatting>
  <printOptions gridLinesSet="0"/>
  <pageMargins left="0.74803149606299213" right="0.74803149606299213" top="0.98425196850393704" bottom="0.98425196850393704" header="0.51181102362204722" footer="0.51181102362204722"/>
  <pageSetup paperSize="9" scale="84" orientation="landscape" r:id="rId1"/>
  <headerFooter alignWithMargins="0">
    <oddHeader>&amp;A</oddHeader>
    <oddFooter>Side &amp;P</oddFooter>
  </headerFooter>
  <rowBreaks count="1" manualBreakCount="1">
    <brk id="38" max="16383" man="1"/>
  </rowBreaks>
</worksheet>
</file>

<file path=xl/worksheets/sheet8.xml><?xml version="1.0" encoding="utf-8"?>
<worksheet xmlns="http://schemas.openxmlformats.org/spreadsheetml/2006/main" xmlns:r="http://schemas.openxmlformats.org/officeDocument/2006/relationships">
  <sheetPr>
    <pageSetUpPr fitToPage="1"/>
  </sheetPr>
  <dimension ref="A2:M79"/>
  <sheetViews>
    <sheetView showGridLines="0" showZeros="0" zoomScale="85" zoomScaleNormal="85" workbookViewId="0">
      <selection activeCell="A26" sqref="A26"/>
    </sheetView>
  </sheetViews>
  <sheetFormatPr defaultColWidth="9.140625" defaultRowHeight="12.75"/>
  <cols>
    <col min="1" max="1" width="31.140625" customWidth="1"/>
    <col min="2" max="2" width="11.7109375" customWidth="1"/>
    <col min="3" max="3" width="10.85546875" customWidth="1"/>
    <col min="4" max="4" width="13.7109375" customWidth="1"/>
    <col min="5" max="5" width="12.7109375" customWidth="1"/>
    <col min="6" max="6" width="11.140625" customWidth="1"/>
    <col min="7" max="7" width="12.28515625" customWidth="1"/>
    <col min="8" max="8" width="10.5703125" customWidth="1"/>
    <col min="9" max="9" width="9.7109375" customWidth="1"/>
    <col min="10" max="10" width="12.5703125" customWidth="1"/>
    <col min="11" max="11" width="25.85546875" customWidth="1"/>
    <col min="12" max="12" width="24.140625" customWidth="1"/>
  </cols>
  <sheetData>
    <row r="2" spans="1:13" s="68" customFormat="1" ht="30" customHeight="1">
      <c r="A2" s="231" t="s">
        <v>197</v>
      </c>
      <c r="B2" s="232"/>
      <c r="C2" s="232"/>
      <c r="D2" s="232"/>
      <c r="E2" s="232"/>
      <c r="F2" s="232"/>
      <c r="G2" s="232"/>
      <c r="H2" s="232"/>
      <c r="I2" s="232"/>
      <c r="J2" s="232"/>
      <c r="K2" s="232"/>
      <c r="L2" s="70"/>
    </row>
    <row r="3" spans="1:13" ht="18">
      <c r="A3" s="41" t="s">
        <v>134</v>
      </c>
      <c r="B3" s="233"/>
      <c r="C3" s="233"/>
      <c r="D3" s="233"/>
      <c r="E3" s="233"/>
      <c r="F3" s="233"/>
      <c r="G3" s="233"/>
      <c r="H3" s="233"/>
      <c r="I3" s="233"/>
      <c r="J3" s="233"/>
      <c r="K3" s="42"/>
      <c r="L3" s="71" t="s">
        <v>144</v>
      </c>
      <c r="M3" s="18"/>
    </row>
    <row r="4" spans="1:13" s="1" customFormat="1" ht="19.5" customHeight="1">
      <c r="A4" s="98"/>
      <c r="B4" s="234" t="s">
        <v>230</v>
      </c>
      <c r="C4" s="234"/>
      <c r="D4" s="234"/>
      <c r="E4" s="234" t="s">
        <v>231</v>
      </c>
      <c r="F4" s="234"/>
      <c r="G4" s="234"/>
      <c r="H4" s="234" t="s">
        <v>139</v>
      </c>
      <c r="I4" s="234"/>
      <c r="J4" s="234"/>
      <c r="K4" s="41"/>
      <c r="L4" s="93">
        <v>100</v>
      </c>
      <c r="M4" s="2"/>
    </row>
    <row r="5" spans="1:13" ht="81">
      <c r="A5" s="41" t="s">
        <v>137</v>
      </c>
      <c r="B5" s="43" t="s">
        <v>140</v>
      </c>
      <c r="C5" s="43" t="s">
        <v>141</v>
      </c>
      <c r="D5" s="43" t="s">
        <v>142</v>
      </c>
      <c r="E5" s="43" t="s">
        <v>140</v>
      </c>
      <c r="F5" s="43" t="s">
        <v>141</v>
      </c>
      <c r="G5" s="43" t="s">
        <v>142</v>
      </c>
      <c r="H5" s="43" t="s">
        <v>140</v>
      </c>
      <c r="I5" s="43" t="s">
        <v>141</v>
      </c>
      <c r="J5" s="43" t="s">
        <v>142</v>
      </c>
      <c r="K5" s="86" t="s">
        <v>228</v>
      </c>
      <c r="L5" s="18"/>
      <c r="M5" s="18"/>
    </row>
    <row r="6" spans="1:13" ht="18">
      <c r="A6" s="44" t="s">
        <v>179</v>
      </c>
      <c r="B6" s="93"/>
      <c r="C6" s="93"/>
      <c r="D6" s="45">
        <f t="shared" ref="D6:D15" si="0">B6*C6</f>
        <v>0</v>
      </c>
      <c r="E6" s="93"/>
      <c r="F6" s="93"/>
      <c r="G6" s="45">
        <f t="shared" ref="G6:G15" si="1">E6*F6</f>
        <v>0</v>
      </c>
      <c r="H6" s="46">
        <f t="shared" ref="H6:H15" si="2">E6-B6</f>
        <v>0</v>
      </c>
      <c r="I6" s="46">
        <f t="shared" ref="I6:I15" si="3">F6-C6</f>
        <v>0</v>
      </c>
      <c r="J6" s="47">
        <f t="shared" ref="J6:J15" si="4">G6-D6</f>
        <v>0</v>
      </c>
      <c r="K6" s="42"/>
      <c r="L6" s="18"/>
      <c r="M6" s="18"/>
    </row>
    <row r="7" spans="1:13" ht="18">
      <c r="A7" s="44" t="s">
        <v>180</v>
      </c>
      <c r="B7" s="93"/>
      <c r="C7" s="93"/>
      <c r="D7" s="45">
        <f t="shared" si="0"/>
        <v>0</v>
      </c>
      <c r="E7" s="93"/>
      <c r="F7" s="93"/>
      <c r="G7" s="45">
        <f t="shared" si="1"/>
        <v>0</v>
      </c>
      <c r="H7" s="46">
        <f t="shared" si="2"/>
        <v>0</v>
      </c>
      <c r="I7" s="46">
        <f t="shared" si="3"/>
        <v>0</v>
      </c>
      <c r="J7" s="47">
        <f t="shared" si="4"/>
        <v>0</v>
      </c>
      <c r="K7" s="42"/>
      <c r="L7" s="18"/>
      <c r="M7" s="18"/>
    </row>
    <row r="8" spans="1:13" ht="18">
      <c r="A8" s="44" t="s">
        <v>181</v>
      </c>
      <c r="B8" s="93"/>
      <c r="C8" s="93"/>
      <c r="D8" s="45">
        <f t="shared" si="0"/>
        <v>0</v>
      </c>
      <c r="E8" s="93"/>
      <c r="F8" s="93"/>
      <c r="G8" s="45">
        <f t="shared" si="1"/>
        <v>0</v>
      </c>
      <c r="H8" s="46">
        <f t="shared" si="2"/>
        <v>0</v>
      </c>
      <c r="I8" s="46">
        <f t="shared" si="3"/>
        <v>0</v>
      </c>
      <c r="J8" s="47">
        <f t="shared" si="4"/>
        <v>0</v>
      </c>
      <c r="K8" s="42"/>
      <c r="L8" s="18"/>
      <c r="M8" s="18"/>
    </row>
    <row r="9" spans="1:13" ht="18">
      <c r="A9" s="38"/>
      <c r="B9" s="93"/>
      <c r="C9" s="93"/>
      <c r="D9" s="45">
        <f t="shared" si="0"/>
        <v>0</v>
      </c>
      <c r="E9" s="93"/>
      <c r="F9" s="93"/>
      <c r="G9" s="45">
        <f t="shared" si="1"/>
        <v>0</v>
      </c>
      <c r="H9" s="46">
        <f t="shared" si="2"/>
        <v>0</v>
      </c>
      <c r="I9" s="46">
        <f t="shared" si="3"/>
        <v>0</v>
      </c>
      <c r="J9" s="47">
        <f t="shared" si="4"/>
        <v>0</v>
      </c>
      <c r="K9" s="42"/>
      <c r="L9" s="18"/>
      <c r="M9" s="18"/>
    </row>
    <row r="10" spans="1:13" ht="18">
      <c r="A10" s="44"/>
      <c r="B10" s="93"/>
      <c r="C10" s="93"/>
      <c r="D10" s="45">
        <f t="shared" si="0"/>
        <v>0</v>
      </c>
      <c r="E10" s="93"/>
      <c r="F10" s="93"/>
      <c r="G10" s="45">
        <f t="shared" si="1"/>
        <v>0</v>
      </c>
      <c r="H10" s="46">
        <f t="shared" si="2"/>
        <v>0</v>
      </c>
      <c r="I10" s="46">
        <f t="shared" si="3"/>
        <v>0</v>
      </c>
      <c r="J10" s="47">
        <f t="shared" si="4"/>
        <v>0</v>
      </c>
      <c r="K10" s="42"/>
      <c r="L10" s="18"/>
      <c r="M10" s="18"/>
    </row>
    <row r="11" spans="1:13" ht="18">
      <c r="A11" s="44"/>
      <c r="B11" s="93"/>
      <c r="C11" s="93"/>
      <c r="D11" s="45">
        <f t="shared" si="0"/>
        <v>0</v>
      </c>
      <c r="E11" s="93"/>
      <c r="F11" s="93"/>
      <c r="G11" s="45">
        <f t="shared" si="1"/>
        <v>0</v>
      </c>
      <c r="H11" s="46">
        <f t="shared" si="2"/>
        <v>0</v>
      </c>
      <c r="I11" s="46">
        <f t="shared" si="3"/>
        <v>0</v>
      </c>
      <c r="J11" s="47">
        <f t="shared" si="4"/>
        <v>0</v>
      </c>
      <c r="K11" s="42"/>
      <c r="L11" s="18"/>
      <c r="M11" s="18"/>
    </row>
    <row r="12" spans="1:13" ht="18">
      <c r="A12" s="44"/>
      <c r="B12" s="93"/>
      <c r="C12" s="93"/>
      <c r="D12" s="45">
        <f t="shared" si="0"/>
        <v>0</v>
      </c>
      <c r="E12" s="93"/>
      <c r="F12" s="93"/>
      <c r="G12" s="45">
        <f t="shared" si="1"/>
        <v>0</v>
      </c>
      <c r="H12" s="46">
        <f t="shared" si="2"/>
        <v>0</v>
      </c>
      <c r="I12" s="46">
        <f t="shared" si="3"/>
        <v>0</v>
      </c>
      <c r="J12" s="47">
        <f t="shared" si="4"/>
        <v>0</v>
      </c>
      <c r="K12" s="42"/>
      <c r="L12" s="18"/>
      <c r="M12" s="18"/>
    </row>
    <row r="13" spans="1:13" ht="18">
      <c r="A13" s="44"/>
      <c r="B13" s="93"/>
      <c r="C13" s="93"/>
      <c r="D13" s="45">
        <f t="shared" si="0"/>
        <v>0</v>
      </c>
      <c r="E13" s="93"/>
      <c r="F13" s="93"/>
      <c r="G13" s="45">
        <f t="shared" si="1"/>
        <v>0</v>
      </c>
      <c r="H13" s="46">
        <f t="shared" si="2"/>
        <v>0</v>
      </c>
      <c r="I13" s="46">
        <f t="shared" si="3"/>
        <v>0</v>
      </c>
      <c r="J13" s="47">
        <f t="shared" si="4"/>
        <v>0</v>
      </c>
      <c r="K13" s="42"/>
      <c r="L13" s="18"/>
      <c r="M13" s="18"/>
    </row>
    <row r="14" spans="1:13" ht="18">
      <c r="A14" s="44"/>
      <c r="B14" s="93"/>
      <c r="C14" s="93"/>
      <c r="D14" s="45">
        <f t="shared" si="0"/>
        <v>0</v>
      </c>
      <c r="E14" s="93"/>
      <c r="F14" s="93"/>
      <c r="G14" s="45">
        <f t="shared" si="1"/>
        <v>0</v>
      </c>
      <c r="H14" s="46">
        <f t="shared" si="2"/>
        <v>0</v>
      </c>
      <c r="I14" s="46">
        <f t="shared" si="3"/>
        <v>0</v>
      </c>
      <c r="J14" s="47">
        <f t="shared" si="4"/>
        <v>0</v>
      </c>
      <c r="K14" s="42"/>
      <c r="L14" s="18"/>
      <c r="M14" s="18"/>
    </row>
    <row r="15" spans="1:13" ht="18">
      <c r="A15" s="44"/>
      <c r="B15" s="93"/>
      <c r="C15" s="93"/>
      <c r="D15" s="45">
        <f t="shared" si="0"/>
        <v>0</v>
      </c>
      <c r="E15" s="93"/>
      <c r="F15" s="93"/>
      <c r="G15" s="45">
        <f t="shared" si="1"/>
        <v>0</v>
      </c>
      <c r="H15" s="46">
        <f t="shared" si="2"/>
        <v>0</v>
      </c>
      <c r="I15" s="46">
        <f t="shared" si="3"/>
        <v>0</v>
      </c>
      <c r="J15" s="47">
        <f t="shared" si="4"/>
        <v>0</v>
      </c>
      <c r="K15" s="42"/>
      <c r="L15" s="18"/>
      <c r="M15" s="18"/>
    </row>
    <row r="16" spans="1:13" s="2" customFormat="1" ht="36.75" thickBot="1">
      <c r="A16" s="48" t="s">
        <v>148</v>
      </c>
      <c r="B16" s="49"/>
      <c r="C16" s="49"/>
      <c r="D16" s="49">
        <f>SUM(D6:D15)</f>
        <v>0</v>
      </c>
      <c r="E16" s="49"/>
      <c r="F16" s="49"/>
      <c r="G16" s="49">
        <f>SUM(G6:G15)</f>
        <v>0</v>
      </c>
      <c r="H16" s="50"/>
      <c r="I16" s="50"/>
      <c r="J16" s="50">
        <f t="shared" ref="J16:J24" si="5">G16-D16</f>
        <v>0</v>
      </c>
      <c r="K16" s="51"/>
    </row>
    <row r="17" spans="1:13" ht="18">
      <c r="A17" s="52" t="s">
        <v>149</v>
      </c>
      <c r="B17" s="93"/>
      <c r="C17" s="93"/>
      <c r="D17" s="53">
        <f t="shared" ref="D17:D24" si="6">B17*C17</f>
        <v>0</v>
      </c>
      <c r="E17" s="93"/>
      <c r="F17" s="93"/>
      <c r="G17" s="53">
        <f t="shared" ref="G17:G24" si="7">E17*F17</f>
        <v>0</v>
      </c>
      <c r="H17" s="54">
        <f t="shared" ref="H17:I24" si="8">E17-B17</f>
        <v>0</v>
      </c>
      <c r="I17" s="54">
        <f t="shared" si="8"/>
        <v>0</v>
      </c>
      <c r="J17" s="54">
        <f t="shared" si="5"/>
        <v>0</v>
      </c>
      <c r="K17" s="55"/>
      <c r="L17" s="18"/>
      <c r="M17" s="18"/>
    </row>
    <row r="18" spans="1:13" ht="18">
      <c r="A18" s="44"/>
      <c r="B18" s="93"/>
      <c r="C18" s="93"/>
      <c r="D18" s="45">
        <f t="shared" si="6"/>
        <v>0</v>
      </c>
      <c r="E18" s="93"/>
      <c r="F18" s="93"/>
      <c r="G18" s="45">
        <f t="shared" si="7"/>
        <v>0</v>
      </c>
      <c r="H18" s="54">
        <f t="shared" si="8"/>
        <v>0</v>
      </c>
      <c r="I18" s="54">
        <f t="shared" si="8"/>
        <v>0</v>
      </c>
      <c r="J18" s="54">
        <f t="shared" si="5"/>
        <v>0</v>
      </c>
      <c r="K18" s="42"/>
      <c r="L18" s="18"/>
      <c r="M18" s="18"/>
    </row>
    <row r="19" spans="1:13" ht="18">
      <c r="A19" s="44"/>
      <c r="B19" s="93"/>
      <c r="C19" s="93"/>
      <c r="D19" s="45">
        <f t="shared" si="6"/>
        <v>0</v>
      </c>
      <c r="E19" s="93"/>
      <c r="F19" s="93"/>
      <c r="G19" s="45">
        <f t="shared" si="7"/>
        <v>0</v>
      </c>
      <c r="H19" s="54">
        <f t="shared" si="8"/>
        <v>0</v>
      </c>
      <c r="I19" s="54">
        <f t="shared" si="8"/>
        <v>0</v>
      </c>
      <c r="J19" s="54">
        <f t="shared" si="5"/>
        <v>0</v>
      </c>
      <c r="K19" s="42"/>
      <c r="L19" s="18"/>
      <c r="M19" s="18"/>
    </row>
    <row r="20" spans="1:13" ht="18">
      <c r="A20" s="44"/>
      <c r="B20" s="93"/>
      <c r="C20" s="93"/>
      <c r="D20" s="45">
        <f t="shared" si="6"/>
        <v>0</v>
      </c>
      <c r="E20" s="93"/>
      <c r="F20" s="93"/>
      <c r="G20" s="45">
        <f t="shared" si="7"/>
        <v>0</v>
      </c>
      <c r="H20" s="54">
        <f t="shared" si="8"/>
        <v>0</v>
      </c>
      <c r="I20" s="54">
        <f t="shared" si="8"/>
        <v>0</v>
      </c>
      <c r="J20" s="54">
        <f t="shared" si="5"/>
        <v>0</v>
      </c>
      <c r="K20" s="42"/>
      <c r="L20" s="18"/>
      <c r="M20" s="18"/>
    </row>
    <row r="21" spans="1:13" ht="18">
      <c r="A21" s="56"/>
      <c r="B21" s="93"/>
      <c r="C21" s="93"/>
      <c r="D21" s="45">
        <f t="shared" si="6"/>
        <v>0</v>
      </c>
      <c r="E21" s="93"/>
      <c r="F21" s="93"/>
      <c r="G21" s="45">
        <f t="shared" si="7"/>
        <v>0</v>
      </c>
      <c r="H21" s="54">
        <f t="shared" si="8"/>
        <v>0</v>
      </c>
      <c r="I21" s="54">
        <f t="shared" si="8"/>
        <v>0</v>
      </c>
      <c r="J21" s="54">
        <f t="shared" si="5"/>
        <v>0</v>
      </c>
      <c r="K21" s="42"/>
      <c r="L21" s="18"/>
      <c r="M21" s="18"/>
    </row>
    <row r="22" spans="1:13" ht="18">
      <c r="A22" s="44" t="s">
        <v>0</v>
      </c>
      <c r="B22" s="93"/>
      <c r="C22" s="93"/>
      <c r="D22" s="45">
        <f t="shared" si="6"/>
        <v>0</v>
      </c>
      <c r="E22" s="93"/>
      <c r="F22" s="93"/>
      <c r="G22" s="45">
        <f t="shared" si="7"/>
        <v>0</v>
      </c>
      <c r="H22" s="54">
        <f t="shared" si="8"/>
        <v>0</v>
      </c>
      <c r="I22" s="54">
        <f t="shared" si="8"/>
        <v>0</v>
      </c>
      <c r="J22" s="54">
        <f t="shared" si="5"/>
        <v>0</v>
      </c>
      <c r="K22" s="42"/>
      <c r="L22" s="18"/>
      <c r="M22" s="18"/>
    </row>
    <row r="23" spans="1:13" ht="18">
      <c r="A23" s="44"/>
      <c r="B23" s="93"/>
      <c r="C23" s="93"/>
      <c r="D23" s="45">
        <f t="shared" si="6"/>
        <v>0</v>
      </c>
      <c r="E23" s="93"/>
      <c r="F23" s="93"/>
      <c r="G23" s="45">
        <f t="shared" si="7"/>
        <v>0</v>
      </c>
      <c r="H23" s="54">
        <f t="shared" si="8"/>
        <v>0</v>
      </c>
      <c r="I23" s="54">
        <f t="shared" si="8"/>
        <v>0</v>
      </c>
      <c r="J23" s="54">
        <f t="shared" si="5"/>
        <v>0</v>
      </c>
      <c r="K23" s="42"/>
      <c r="L23" s="18"/>
      <c r="M23" s="18"/>
    </row>
    <row r="24" spans="1:13" ht="18">
      <c r="A24" s="44"/>
      <c r="B24" s="93"/>
      <c r="C24" s="93"/>
      <c r="D24" s="45">
        <f t="shared" si="6"/>
        <v>0</v>
      </c>
      <c r="E24" s="93"/>
      <c r="F24" s="93"/>
      <c r="G24" s="45">
        <f t="shared" si="7"/>
        <v>0</v>
      </c>
      <c r="H24" s="54">
        <f t="shared" si="8"/>
        <v>0</v>
      </c>
      <c r="I24" s="54">
        <f t="shared" si="8"/>
        <v>0</v>
      </c>
      <c r="J24" s="54">
        <f t="shared" si="5"/>
        <v>0</v>
      </c>
      <c r="K24" s="42"/>
      <c r="L24" s="18"/>
      <c r="M24" s="18"/>
    </row>
    <row r="25" spans="1:13" ht="18">
      <c r="A25" s="44"/>
      <c r="B25" s="93"/>
      <c r="C25" s="93"/>
      <c r="D25" s="45"/>
      <c r="E25" s="93"/>
      <c r="F25" s="93"/>
      <c r="G25" s="45"/>
      <c r="H25" s="54"/>
      <c r="I25" s="54"/>
      <c r="J25" s="54"/>
      <c r="K25" s="42"/>
      <c r="L25" s="18"/>
      <c r="M25" s="18"/>
    </row>
    <row r="26" spans="1:13" ht="36">
      <c r="A26" s="44" t="s">
        <v>105</v>
      </c>
      <c r="B26" s="93"/>
      <c r="C26" s="93"/>
      <c r="D26" s="45">
        <f>B26*C26</f>
        <v>0</v>
      </c>
      <c r="E26" s="93"/>
      <c r="F26" s="93"/>
      <c r="G26" s="45">
        <f>E26*F26</f>
        <v>0</v>
      </c>
      <c r="H26" s="54">
        <f>E26-B26</f>
        <v>0</v>
      </c>
      <c r="I26" s="54">
        <f>F26-C26</f>
        <v>0</v>
      </c>
      <c r="J26" s="54">
        <f>G26-D26</f>
        <v>0</v>
      </c>
      <c r="K26" s="42"/>
      <c r="L26" s="18"/>
      <c r="M26" s="18"/>
    </row>
    <row r="27" spans="1:13" ht="54.75" thickBot="1">
      <c r="A27" s="48" t="s">
        <v>182</v>
      </c>
      <c r="B27" s="49">
        <v>0</v>
      </c>
      <c r="C27" s="49">
        <v>0</v>
      </c>
      <c r="D27" s="49">
        <f>SUM(D17:D26)</f>
        <v>0</v>
      </c>
      <c r="E27" s="49">
        <v>0</v>
      </c>
      <c r="F27" s="49">
        <v>0</v>
      </c>
      <c r="G27" s="49">
        <f>SUM(G17:G26)</f>
        <v>0</v>
      </c>
      <c r="H27" s="50"/>
      <c r="I27" s="50"/>
      <c r="J27" s="50">
        <f t="shared" ref="J27:J38" si="9">G27-D27</f>
        <v>0</v>
      </c>
      <c r="K27" s="57"/>
      <c r="L27" s="18"/>
      <c r="M27" s="18"/>
    </row>
    <row r="28" spans="1:13" ht="36">
      <c r="A28" s="52" t="s">
        <v>103</v>
      </c>
      <c r="B28" s="94"/>
      <c r="C28" s="94"/>
      <c r="D28" s="53">
        <f t="shared" ref="D28:D36" si="10">B28*C28</f>
        <v>0</v>
      </c>
      <c r="E28" s="94"/>
      <c r="F28" s="94"/>
      <c r="G28" s="53">
        <f t="shared" ref="G28:G36" si="11">E28*F28</f>
        <v>0</v>
      </c>
      <c r="H28" s="58">
        <f t="shared" ref="H28:H36" si="12">E28-B28</f>
        <v>0</v>
      </c>
      <c r="I28" s="58">
        <f t="shared" ref="I28:I36" si="13">F28 -C28</f>
        <v>0</v>
      </c>
      <c r="J28" s="58">
        <f t="shared" si="9"/>
        <v>0</v>
      </c>
      <c r="K28" s="55"/>
      <c r="L28" s="18"/>
      <c r="M28" s="18"/>
    </row>
    <row r="29" spans="1:13" ht="18">
      <c r="A29" s="44"/>
      <c r="B29" s="93"/>
      <c r="C29" s="93"/>
      <c r="D29" s="45">
        <f t="shared" si="10"/>
        <v>0</v>
      </c>
      <c r="E29" s="93"/>
      <c r="F29" s="93"/>
      <c r="G29" s="45">
        <f t="shared" si="11"/>
        <v>0</v>
      </c>
      <c r="H29" s="58">
        <f t="shared" si="12"/>
        <v>0</v>
      </c>
      <c r="I29" s="58">
        <f t="shared" si="13"/>
        <v>0</v>
      </c>
      <c r="J29" s="58">
        <f t="shared" si="9"/>
        <v>0</v>
      </c>
      <c r="K29" s="42"/>
      <c r="L29" s="18"/>
      <c r="M29" s="18"/>
    </row>
    <row r="30" spans="1:13" ht="18">
      <c r="A30" s="44"/>
      <c r="B30" s="93"/>
      <c r="C30" s="93"/>
      <c r="D30" s="45">
        <f t="shared" si="10"/>
        <v>0</v>
      </c>
      <c r="E30" s="93"/>
      <c r="F30" s="93"/>
      <c r="G30" s="45">
        <f t="shared" si="11"/>
        <v>0</v>
      </c>
      <c r="H30" s="58">
        <f t="shared" si="12"/>
        <v>0</v>
      </c>
      <c r="I30" s="58">
        <f t="shared" si="13"/>
        <v>0</v>
      </c>
      <c r="J30" s="58">
        <f t="shared" si="9"/>
        <v>0</v>
      </c>
      <c r="K30" s="42"/>
      <c r="L30" s="18"/>
      <c r="M30" s="18"/>
    </row>
    <row r="31" spans="1:13" ht="18">
      <c r="A31" s="44"/>
      <c r="B31" s="93"/>
      <c r="C31" s="93"/>
      <c r="D31" s="45">
        <f t="shared" si="10"/>
        <v>0</v>
      </c>
      <c r="E31" s="93"/>
      <c r="F31" s="93"/>
      <c r="G31" s="45">
        <f t="shared" si="11"/>
        <v>0</v>
      </c>
      <c r="H31" s="58">
        <f t="shared" si="12"/>
        <v>0</v>
      </c>
      <c r="I31" s="58">
        <f t="shared" si="13"/>
        <v>0</v>
      </c>
      <c r="J31" s="58">
        <f t="shared" si="9"/>
        <v>0</v>
      </c>
      <c r="K31" s="42"/>
      <c r="L31" s="18"/>
      <c r="M31" s="25"/>
    </row>
    <row r="32" spans="1:13" ht="18">
      <c r="A32" s="44"/>
      <c r="B32" s="93"/>
      <c r="C32" s="93"/>
      <c r="D32" s="45">
        <f t="shared" si="10"/>
        <v>0</v>
      </c>
      <c r="E32" s="93"/>
      <c r="F32" s="93"/>
      <c r="G32" s="45">
        <f t="shared" si="11"/>
        <v>0</v>
      </c>
      <c r="H32" s="58">
        <f t="shared" si="12"/>
        <v>0</v>
      </c>
      <c r="I32" s="58">
        <f t="shared" si="13"/>
        <v>0</v>
      </c>
      <c r="J32" s="58">
        <f t="shared" si="9"/>
        <v>0</v>
      </c>
      <c r="K32" s="42"/>
      <c r="L32" s="18"/>
      <c r="M32" s="18"/>
    </row>
    <row r="33" spans="1:13" ht="18">
      <c r="A33" s="44"/>
      <c r="B33" s="93"/>
      <c r="C33" s="93"/>
      <c r="D33" s="45">
        <f t="shared" si="10"/>
        <v>0</v>
      </c>
      <c r="E33" s="93"/>
      <c r="F33" s="93"/>
      <c r="G33" s="45">
        <f t="shared" si="11"/>
        <v>0</v>
      </c>
      <c r="H33" s="58">
        <f t="shared" si="12"/>
        <v>0</v>
      </c>
      <c r="I33" s="58">
        <f t="shared" si="13"/>
        <v>0</v>
      </c>
      <c r="J33" s="58">
        <f t="shared" si="9"/>
        <v>0</v>
      </c>
      <c r="K33" s="42"/>
      <c r="L33" s="18"/>
      <c r="M33" s="18"/>
    </row>
    <row r="34" spans="1:13" ht="18">
      <c r="A34" s="44"/>
      <c r="B34" s="93"/>
      <c r="C34" s="93"/>
      <c r="D34" s="45">
        <f t="shared" si="10"/>
        <v>0</v>
      </c>
      <c r="E34" s="93"/>
      <c r="F34" s="93"/>
      <c r="G34" s="45">
        <f t="shared" si="11"/>
        <v>0</v>
      </c>
      <c r="H34" s="58">
        <f t="shared" si="12"/>
        <v>0</v>
      </c>
      <c r="I34" s="58">
        <f t="shared" si="13"/>
        <v>0</v>
      </c>
      <c r="J34" s="58">
        <f t="shared" si="9"/>
        <v>0</v>
      </c>
      <c r="K34" s="42"/>
      <c r="L34" s="18"/>
      <c r="M34" s="18"/>
    </row>
    <row r="35" spans="1:13" ht="18">
      <c r="A35" s="44"/>
      <c r="B35" s="93"/>
      <c r="C35" s="93"/>
      <c r="D35" s="45">
        <f t="shared" si="10"/>
        <v>0</v>
      </c>
      <c r="E35" s="93"/>
      <c r="F35" s="93"/>
      <c r="G35" s="45">
        <f t="shared" si="11"/>
        <v>0</v>
      </c>
      <c r="H35" s="58">
        <f t="shared" si="12"/>
        <v>0</v>
      </c>
      <c r="I35" s="58">
        <f t="shared" si="13"/>
        <v>0</v>
      </c>
      <c r="J35" s="58">
        <f t="shared" si="9"/>
        <v>0</v>
      </c>
      <c r="K35" s="42"/>
      <c r="L35" s="18"/>
      <c r="M35" s="18"/>
    </row>
    <row r="36" spans="1:13" ht="18">
      <c r="A36" s="44"/>
      <c r="B36" s="93"/>
      <c r="C36" s="93"/>
      <c r="D36" s="45">
        <f t="shared" si="10"/>
        <v>0</v>
      </c>
      <c r="E36" s="93"/>
      <c r="F36" s="93"/>
      <c r="G36" s="45">
        <f t="shared" si="11"/>
        <v>0</v>
      </c>
      <c r="H36" s="58">
        <f t="shared" si="12"/>
        <v>0</v>
      </c>
      <c r="I36" s="58">
        <f t="shared" si="13"/>
        <v>0</v>
      </c>
      <c r="J36" s="58">
        <f t="shared" si="9"/>
        <v>0</v>
      </c>
      <c r="K36" s="42"/>
      <c r="L36" s="18"/>
      <c r="M36" s="18"/>
    </row>
    <row r="37" spans="1:13" ht="54.75" thickBot="1">
      <c r="A37" s="48" t="s">
        <v>232</v>
      </c>
      <c r="B37" s="49"/>
      <c r="C37" s="49"/>
      <c r="D37" s="59">
        <f>SUM(D28:D36)</f>
        <v>0</v>
      </c>
      <c r="E37" s="49"/>
      <c r="F37" s="49"/>
      <c r="G37" s="59">
        <f>SUM(G28:G36)</f>
        <v>0</v>
      </c>
      <c r="H37" s="50"/>
      <c r="I37" s="50"/>
      <c r="J37" s="50">
        <f t="shared" si="9"/>
        <v>0</v>
      </c>
      <c r="K37" s="57"/>
      <c r="L37" s="82" t="s">
        <v>175</v>
      </c>
      <c r="M37" s="18"/>
    </row>
    <row r="38" spans="1:13" s="2" customFormat="1" ht="54.75" thickBot="1">
      <c r="A38" s="60" t="s">
        <v>161</v>
      </c>
      <c r="B38" s="61"/>
      <c r="C38" s="61"/>
      <c r="D38" s="61">
        <f>D16+D27+D37</f>
        <v>0</v>
      </c>
      <c r="E38" s="61"/>
      <c r="F38" s="61"/>
      <c r="G38" s="61">
        <f>G16+G27+G37</f>
        <v>0</v>
      </c>
      <c r="H38" s="62"/>
      <c r="I38" s="62"/>
      <c r="J38" s="62">
        <f t="shared" si="9"/>
        <v>0</v>
      </c>
      <c r="K38" s="63"/>
      <c r="L38" s="83">
        <f>D38/L4</f>
        <v>0</v>
      </c>
    </row>
    <row r="39" spans="1:13" s="2" customFormat="1" ht="21" customHeight="1" thickTop="1">
      <c r="A39" s="235" t="s">
        <v>162</v>
      </c>
      <c r="B39" s="235"/>
      <c r="C39" s="235"/>
      <c r="D39" s="235"/>
      <c r="E39" s="235"/>
      <c r="F39" s="235"/>
      <c r="G39" s="235"/>
      <c r="H39" s="235"/>
      <c r="I39" s="235"/>
      <c r="J39" s="235"/>
      <c r="K39" s="235"/>
    </row>
    <row r="40" spans="1:13" s="2" customFormat="1" ht="15" customHeight="1">
      <c r="A40" s="36"/>
      <c r="B40" s="29"/>
      <c r="C40" s="29"/>
      <c r="D40" s="29"/>
      <c r="E40" s="29"/>
      <c r="F40" s="29"/>
      <c r="G40" s="29"/>
      <c r="H40" s="29"/>
      <c r="I40" s="29"/>
      <c r="J40" s="29"/>
      <c r="K40" s="36"/>
    </row>
    <row r="41" spans="1:13" s="2" customFormat="1" ht="21" customHeight="1">
      <c r="A41" s="200" t="s">
        <v>82</v>
      </c>
      <c r="B41" s="201"/>
      <c r="C41" s="201"/>
      <c r="D41" s="201"/>
      <c r="E41" s="201"/>
      <c r="F41" s="201"/>
      <c r="G41" s="201"/>
      <c r="H41" s="201"/>
      <c r="I41" s="201"/>
      <c r="J41" s="201"/>
      <c r="K41" s="201"/>
    </row>
    <row r="42" spans="1:13" s="2" customFormat="1" ht="14.25" customHeight="1">
      <c r="A42" s="236" t="s">
        <v>164</v>
      </c>
      <c r="B42" s="236"/>
      <c r="C42" s="236"/>
      <c r="D42" s="236"/>
      <c r="E42" s="236"/>
      <c r="F42" s="29"/>
      <c r="G42" s="29"/>
      <c r="H42" s="29"/>
      <c r="I42" s="29"/>
      <c r="J42" s="29"/>
      <c r="K42" s="36"/>
    </row>
    <row r="43" spans="1:13" s="2" customFormat="1" ht="22.5" customHeight="1" thickBot="1">
      <c r="A43" s="237"/>
      <c r="B43" s="237"/>
      <c r="C43" s="237"/>
      <c r="D43" s="237"/>
      <c r="E43" s="237"/>
      <c r="F43" s="99"/>
      <c r="G43" s="99"/>
      <c r="H43" s="99"/>
      <c r="I43" s="99"/>
      <c r="J43" s="99"/>
      <c r="K43" s="99"/>
    </row>
    <row r="44" spans="1:13" s="2" customFormat="1" ht="25.5" customHeight="1">
      <c r="A44" s="8" t="s">
        <v>39</v>
      </c>
      <c r="B44" s="26"/>
      <c r="C44" s="26"/>
      <c r="D44" s="27"/>
      <c r="E44" s="28">
        <f>D38</f>
        <v>0</v>
      </c>
      <c r="F44" s="29"/>
      <c r="G44" s="29"/>
      <c r="H44" s="29"/>
      <c r="I44" s="29"/>
      <c r="J44" s="30"/>
      <c r="K44" s="36"/>
    </row>
    <row r="45" spans="1:13" s="2" customFormat="1" ht="36">
      <c r="A45" s="31" t="s">
        <v>163</v>
      </c>
      <c r="B45" s="95">
        <v>0.55000000000000004</v>
      </c>
      <c r="C45" s="9"/>
      <c r="D45" s="11">
        <f>D44*$B$45</f>
        <v>0</v>
      </c>
      <c r="E45" s="19">
        <f>E44*B45</f>
        <v>0</v>
      </c>
      <c r="F45" s="3"/>
      <c r="G45" s="4"/>
      <c r="H45" s="3"/>
      <c r="I45" s="3"/>
      <c r="J45" s="30"/>
      <c r="K45" s="36"/>
    </row>
    <row r="46" spans="1:13" ht="36">
      <c r="A46" s="32" t="s">
        <v>165</v>
      </c>
      <c r="B46" s="5"/>
      <c r="C46" s="5"/>
      <c r="D46" s="12">
        <f>D44+D45</f>
        <v>0</v>
      </c>
      <c r="E46" s="20">
        <f>E44+E45</f>
        <v>0</v>
      </c>
      <c r="F46" s="5"/>
      <c r="G46" s="6"/>
      <c r="H46" s="5"/>
      <c r="I46" s="5"/>
      <c r="J46" s="5"/>
      <c r="K46" s="38"/>
      <c r="L46" s="18"/>
      <c r="M46" s="18"/>
    </row>
    <row r="47" spans="1:13" ht="18">
      <c r="A47" s="33" t="s">
        <v>166</v>
      </c>
      <c r="B47" s="96">
        <v>0.21</v>
      </c>
      <c r="C47" s="10"/>
      <c r="D47" s="13">
        <f>D46*$B$47</f>
        <v>0</v>
      </c>
      <c r="E47" s="21">
        <f>E46*B47</f>
        <v>0</v>
      </c>
      <c r="F47" s="5"/>
      <c r="G47" s="6"/>
      <c r="H47" s="5"/>
      <c r="I47" s="5"/>
      <c r="J47" s="5"/>
      <c r="K47" s="38"/>
      <c r="L47" s="18"/>
      <c r="M47" s="18"/>
    </row>
    <row r="48" spans="1:13" s="2" customFormat="1" ht="39" customHeight="1" thickBot="1">
      <c r="A48" s="228" t="s">
        <v>168</v>
      </c>
      <c r="B48" s="229"/>
      <c r="C48" s="7"/>
      <c r="D48" s="35">
        <f>D46+D47</f>
        <v>0</v>
      </c>
      <c r="E48" s="22">
        <f>SUM(E46:E47)</f>
        <v>0</v>
      </c>
      <c r="F48" s="3"/>
      <c r="G48" s="4"/>
      <c r="H48" s="3"/>
      <c r="I48" s="3"/>
      <c r="J48" s="3"/>
      <c r="K48" s="36"/>
    </row>
    <row r="49" spans="1:13" ht="18">
      <c r="A49" s="38"/>
      <c r="B49" s="64"/>
      <c r="C49" s="38"/>
      <c r="D49" s="38"/>
      <c r="E49" s="38"/>
      <c r="F49" s="38"/>
      <c r="G49" s="38"/>
      <c r="H49" s="38"/>
      <c r="I49" s="38"/>
      <c r="J49" s="38"/>
      <c r="K49" s="38"/>
      <c r="L49" s="18"/>
      <c r="M49" s="18"/>
    </row>
    <row r="50" spans="1:13" ht="19.5" customHeight="1" thickBot="1">
      <c r="A50" s="36" t="s">
        <v>169</v>
      </c>
      <c r="B50" s="65"/>
      <c r="C50" s="38"/>
      <c r="D50" s="38"/>
      <c r="E50" s="38"/>
      <c r="F50" s="38"/>
      <c r="G50" s="38"/>
      <c r="H50" s="38"/>
      <c r="I50" s="38"/>
      <c r="J50" s="38"/>
      <c r="K50" s="38"/>
      <c r="L50" s="18"/>
      <c r="M50" s="18"/>
    </row>
    <row r="51" spans="1:13" s="14" customFormat="1" ht="36">
      <c r="A51" s="87" t="s">
        <v>170</v>
      </c>
      <c r="B51" s="37"/>
      <c r="C51" s="37"/>
      <c r="D51" s="37"/>
      <c r="E51" s="97"/>
      <c r="F51" s="38"/>
      <c r="G51" s="38"/>
      <c r="H51" s="38"/>
      <c r="I51" s="38"/>
      <c r="J51" s="38"/>
      <c r="K51" s="38"/>
      <c r="L51" s="38"/>
      <c r="M51" s="38"/>
    </row>
    <row r="52" spans="1:13" s="14" customFormat="1" ht="18">
      <c r="A52" s="39" t="s">
        <v>167</v>
      </c>
      <c r="B52" s="96">
        <v>0.21</v>
      </c>
      <c r="C52" s="10"/>
      <c r="D52" s="10"/>
      <c r="E52" s="21">
        <f>(E51*B52)/(1+B52)</f>
        <v>0</v>
      </c>
      <c r="F52" s="38"/>
      <c r="G52" s="38"/>
      <c r="H52" s="38"/>
      <c r="I52" s="38"/>
      <c r="J52" s="38"/>
      <c r="K52" s="38"/>
      <c r="L52" s="38"/>
      <c r="M52" s="38"/>
    </row>
    <row r="53" spans="1:13" s="14" customFormat="1" ht="18">
      <c r="A53" s="88" t="s">
        <v>171</v>
      </c>
      <c r="B53" s="5"/>
      <c r="C53" s="5"/>
      <c r="D53" s="5"/>
      <c r="E53" s="20">
        <f>E51-E52</f>
        <v>0</v>
      </c>
      <c r="F53" s="38"/>
      <c r="G53" s="38"/>
      <c r="H53" s="38"/>
      <c r="I53" s="38"/>
      <c r="J53" s="38"/>
      <c r="K53" s="38"/>
      <c r="L53" s="38"/>
      <c r="M53" s="38"/>
    </row>
    <row r="54" spans="1:13" s="14" customFormat="1" ht="18">
      <c r="A54" s="39" t="s">
        <v>172</v>
      </c>
      <c r="B54" s="10"/>
      <c r="C54" s="10"/>
      <c r="D54" s="10"/>
      <c r="E54" s="21">
        <f>D38</f>
        <v>0</v>
      </c>
      <c r="F54" s="38"/>
      <c r="G54" s="38"/>
      <c r="H54" s="38"/>
      <c r="I54" s="38"/>
      <c r="J54" s="38"/>
      <c r="K54" s="38"/>
      <c r="L54" s="38"/>
      <c r="M54" s="38"/>
    </row>
    <row r="55" spans="1:13" s="14" customFormat="1" ht="18">
      <c r="A55" s="89" t="s">
        <v>173</v>
      </c>
      <c r="B55" s="5"/>
      <c r="C55" s="5"/>
      <c r="D55" s="5"/>
      <c r="E55" s="20">
        <f>E53-E54</f>
        <v>0</v>
      </c>
      <c r="F55" s="38"/>
      <c r="G55" s="38"/>
      <c r="H55" s="38"/>
      <c r="I55" s="38"/>
      <c r="J55" s="38"/>
      <c r="K55" s="38"/>
      <c r="L55" s="38"/>
      <c r="M55" s="38"/>
    </row>
    <row r="56" spans="1:13" s="14" customFormat="1" ht="18.75" thickBot="1">
      <c r="A56" s="90" t="s">
        <v>227</v>
      </c>
      <c r="B56" s="40"/>
      <c r="C56" s="40"/>
      <c r="D56" s="40"/>
      <c r="E56" s="66" t="e">
        <f>E55/E53</f>
        <v>#DIV/0!</v>
      </c>
      <c r="F56" s="38"/>
      <c r="G56" s="38"/>
      <c r="H56" s="38"/>
      <c r="I56" s="38"/>
      <c r="J56" s="38"/>
      <c r="K56" s="38"/>
      <c r="L56" s="38"/>
      <c r="M56" s="38"/>
    </row>
    <row r="57" spans="1:13" ht="18">
      <c r="A57" s="67"/>
      <c r="B57" s="67"/>
      <c r="C57" s="67"/>
      <c r="D57" s="67"/>
      <c r="E57" s="67"/>
      <c r="F57" s="80"/>
      <c r="G57" s="80"/>
      <c r="H57" s="80"/>
      <c r="I57" s="80"/>
      <c r="J57" s="80"/>
      <c r="K57" s="80"/>
      <c r="L57" s="25"/>
      <c r="M57" s="18"/>
    </row>
    <row r="58" spans="1:13" ht="18">
      <c r="A58" s="38"/>
      <c r="B58" s="38"/>
      <c r="C58" s="38"/>
      <c r="D58" s="38"/>
      <c r="E58" s="38"/>
      <c r="F58" s="38"/>
      <c r="G58" s="38"/>
      <c r="H58" s="38"/>
      <c r="I58" s="38"/>
      <c r="J58" s="38"/>
      <c r="K58" s="38"/>
      <c r="L58" s="18"/>
      <c r="M58" s="18"/>
    </row>
    <row r="59" spans="1:13" ht="18.75" thickBot="1">
      <c r="A59" s="230" t="s">
        <v>174</v>
      </c>
      <c r="B59" s="230"/>
      <c r="C59" s="230"/>
      <c r="D59" s="230"/>
      <c r="E59" s="230"/>
      <c r="F59" s="79"/>
      <c r="G59" s="79"/>
      <c r="H59" s="79"/>
      <c r="I59" s="79"/>
      <c r="J59" s="79"/>
      <c r="K59" s="79"/>
      <c r="L59" s="81"/>
      <c r="M59" s="18"/>
    </row>
    <row r="60" spans="1:13" ht="18">
      <c r="A60" s="8" t="s">
        <v>39</v>
      </c>
      <c r="B60" s="26"/>
      <c r="C60" s="26"/>
      <c r="D60" s="27"/>
      <c r="E60" s="28">
        <f>L38</f>
        <v>0</v>
      </c>
      <c r="F60" s="38" t="s">
        <v>176</v>
      </c>
      <c r="G60" s="38"/>
      <c r="H60" s="38"/>
      <c r="I60" s="38"/>
      <c r="J60" s="38"/>
      <c r="K60" s="38"/>
      <c r="L60" s="18"/>
      <c r="M60" s="18"/>
    </row>
    <row r="61" spans="1:13" ht="36">
      <c r="A61" s="31" t="s">
        <v>163</v>
      </c>
      <c r="B61" s="95">
        <v>0.55000000000000004</v>
      </c>
      <c r="C61" s="9"/>
      <c r="D61" s="11">
        <f>D60*$B$45</f>
        <v>0</v>
      </c>
      <c r="E61" s="19">
        <f>E60*B61</f>
        <v>0</v>
      </c>
      <c r="F61" s="38"/>
      <c r="G61" s="38"/>
      <c r="H61" s="38"/>
      <c r="I61" s="38"/>
      <c r="J61" s="38"/>
      <c r="K61" s="38"/>
      <c r="L61" s="18"/>
      <c r="M61" s="18"/>
    </row>
    <row r="62" spans="1:13" ht="36">
      <c r="A62" s="32" t="s">
        <v>165</v>
      </c>
      <c r="B62" s="5"/>
      <c r="C62" s="5"/>
      <c r="D62" s="12">
        <f>D60+D61</f>
        <v>0</v>
      </c>
      <c r="E62" s="20">
        <f>E60+E61</f>
        <v>0</v>
      </c>
      <c r="F62" s="38"/>
      <c r="G62" s="38"/>
      <c r="H62" s="38"/>
      <c r="I62" s="38"/>
      <c r="J62" s="38"/>
      <c r="K62" s="38"/>
      <c r="L62" s="18"/>
      <c r="M62" s="18"/>
    </row>
    <row r="63" spans="1:13" ht="18">
      <c r="A63" s="33" t="s">
        <v>166</v>
      </c>
      <c r="B63" s="96">
        <v>0.21</v>
      </c>
      <c r="C63" s="10"/>
      <c r="D63" s="13">
        <f>D62*$B$47</f>
        <v>0</v>
      </c>
      <c r="E63" s="21">
        <f>E62*B63</f>
        <v>0</v>
      </c>
      <c r="F63" s="38"/>
      <c r="G63" s="38"/>
      <c r="H63" s="38"/>
      <c r="I63" s="38"/>
      <c r="J63" s="38"/>
      <c r="K63" s="38"/>
      <c r="L63" s="18"/>
      <c r="M63" s="18"/>
    </row>
    <row r="64" spans="1:13" ht="54.75" thickBot="1">
      <c r="A64" s="34" t="s">
        <v>178</v>
      </c>
      <c r="B64" s="7"/>
      <c r="C64" s="7"/>
      <c r="D64" s="35">
        <f>D62+D63</f>
        <v>0</v>
      </c>
      <c r="E64" s="22">
        <f>SUM(E62:E63)</f>
        <v>0</v>
      </c>
      <c r="F64" s="38" t="s">
        <v>176</v>
      </c>
      <c r="G64" s="38"/>
      <c r="H64" s="38"/>
      <c r="I64" s="38"/>
      <c r="J64" s="38"/>
      <c r="K64" s="38"/>
      <c r="L64" s="18"/>
      <c r="M64" s="18"/>
    </row>
    <row r="65" spans="1:13" ht="18">
      <c r="A65" s="38"/>
      <c r="B65" s="38"/>
      <c r="C65" s="38"/>
      <c r="D65" s="38"/>
      <c r="E65" s="38"/>
      <c r="F65" s="38"/>
      <c r="G65" s="38"/>
      <c r="H65" s="38"/>
      <c r="I65" s="38"/>
      <c r="J65" s="38"/>
      <c r="K65" s="38"/>
      <c r="L65" s="18"/>
      <c r="M65" s="18"/>
    </row>
    <row r="66" spans="1:13" ht="36.75" thickBot="1">
      <c r="A66" s="91" t="s">
        <v>169</v>
      </c>
      <c r="B66" s="65"/>
      <c r="C66" s="38"/>
      <c r="D66" s="38"/>
      <c r="E66" s="38"/>
      <c r="F66" s="38"/>
      <c r="G66" s="38"/>
      <c r="H66" s="38"/>
      <c r="I66" s="38"/>
      <c r="J66" s="38"/>
      <c r="K66" s="38"/>
      <c r="L66" s="18"/>
      <c r="M66" s="18"/>
    </row>
    <row r="67" spans="1:13" ht="36">
      <c r="A67" s="87" t="s">
        <v>170</v>
      </c>
      <c r="B67" s="37"/>
      <c r="C67" s="37"/>
      <c r="D67" s="37"/>
      <c r="E67" s="97"/>
      <c r="F67" s="38" t="s">
        <v>176</v>
      </c>
      <c r="G67" s="38"/>
      <c r="H67" s="79"/>
      <c r="I67" s="38"/>
      <c r="J67" s="38"/>
      <c r="K67" s="38"/>
      <c r="L67" s="18"/>
      <c r="M67" s="18"/>
    </row>
    <row r="68" spans="1:13" ht="18">
      <c r="A68" s="39" t="s">
        <v>167</v>
      </c>
      <c r="B68" s="96">
        <v>0.21</v>
      </c>
      <c r="C68" s="10"/>
      <c r="D68" s="10"/>
      <c r="E68" s="21">
        <f>(E67*B68)/(1+B68)</f>
        <v>0</v>
      </c>
      <c r="F68" s="38"/>
      <c r="G68" s="38"/>
      <c r="H68" s="38"/>
      <c r="I68" s="38"/>
      <c r="J68" s="38"/>
      <c r="K68" s="38"/>
      <c r="L68" s="18"/>
      <c r="M68" s="18"/>
    </row>
    <row r="69" spans="1:13" ht="18">
      <c r="A69" s="88" t="s">
        <v>171</v>
      </c>
      <c r="B69" s="5"/>
      <c r="C69" s="5"/>
      <c r="D69" s="5"/>
      <c r="E69" s="20">
        <f>E67-E68</f>
        <v>0</v>
      </c>
      <c r="F69" s="38"/>
      <c r="G69" s="38"/>
      <c r="H69" s="38"/>
      <c r="I69" s="38"/>
      <c r="J69" s="38"/>
      <c r="K69" s="38"/>
      <c r="L69" s="18"/>
      <c r="M69" s="18"/>
    </row>
    <row r="70" spans="1:13" ht="18">
      <c r="A70" s="39" t="s">
        <v>172</v>
      </c>
      <c r="B70" s="10"/>
      <c r="C70" s="10"/>
      <c r="D70" s="10"/>
      <c r="E70" s="21">
        <f>L38</f>
        <v>0</v>
      </c>
      <c r="F70" s="38"/>
      <c r="G70" s="38"/>
      <c r="H70" s="38"/>
      <c r="I70" s="38"/>
      <c r="J70" s="38"/>
      <c r="K70" s="38"/>
      <c r="L70" s="18"/>
      <c r="M70" s="18"/>
    </row>
    <row r="71" spans="1:13" ht="18">
      <c r="A71" s="89" t="s">
        <v>173</v>
      </c>
      <c r="B71" s="5"/>
      <c r="C71" s="5"/>
      <c r="D71" s="5"/>
      <c r="E71" s="20">
        <f>E69-E70</f>
        <v>0</v>
      </c>
      <c r="F71" s="38"/>
      <c r="G71" s="38"/>
      <c r="H71" s="38"/>
      <c r="I71" s="38"/>
      <c r="J71" s="38"/>
      <c r="K71" s="38"/>
      <c r="L71" s="18"/>
      <c r="M71" s="18"/>
    </row>
    <row r="72" spans="1:13" ht="18.75" thickBot="1">
      <c r="A72" s="90" t="s">
        <v>227</v>
      </c>
      <c r="B72" s="40"/>
      <c r="C72" s="40"/>
      <c r="D72" s="40"/>
      <c r="E72" s="66" t="e">
        <f>E71/E69</f>
        <v>#DIV/0!</v>
      </c>
      <c r="F72" s="38"/>
      <c r="G72" s="38"/>
      <c r="H72" s="38"/>
      <c r="I72" s="38"/>
      <c r="J72" s="38"/>
      <c r="K72" s="38"/>
      <c r="L72" s="18"/>
      <c r="M72" s="18"/>
    </row>
    <row r="73" spans="1:13" ht="18">
      <c r="A73" s="38"/>
      <c r="B73" s="38"/>
      <c r="C73" s="38"/>
      <c r="D73" s="38"/>
      <c r="E73" s="38"/>
      <c r="F73" s="38"/>
      <c r="G73" s="38"/>
      <c r="H73" s="38"/>
      <c r="I73" s="38"/>
      <c r="J73" s="38"/>
      <c r="K73" s="38"/>
      <c r="L73" s="18"/>
      <c r="M73" s="18"/>
    </row>
    <row r="74" spans="1:13">
      <c r="A74" s="18"/>
      <c r="B74" s="18"/>
      <c r="C74" s="18"/>
      <c r="D74" s="18"/>
      <c r="E74" s="18"/>
      <c r="F74" s="18"/>
      <c r="G74" s="18"/>
      <c r="H74" s="18"/>
      <c r="I74" s="18"/>
      <c r="J74" s="18"/>
      <c r="K74" s="18"/>
      <c r="L74" s="18"/>
      <c r="M74" s="18"/>
    </row>
    <row r="75" spans="1:13">
      <c r="A75" s="18"/>
      <c r="B75" s="18"/>
      <c r="C75" s="18"/>
      <c r="D75" s="18"/>
      <c r="E75" s="18"/>
      <c r="F75" s="18"/>
      <c r="G75" s="18"/>
      <c r="H75" s="18"/>
      <c r="I75" s="18"/>
      <c r="J75" s="18"/>
      <c r="K75" s="18"/>
      <c r="L75" s="18"/>
      <c r="M75" s="18"/>
    </row>
    <row r="76" spans="1:13">
      <c r="A76" s="18"/>
      <c r="B76" s="18"/>
      <c r="C76" s="18"/>
      <c r="D76" s="18"/>
      <c r="E76" s="18"/>
      <c r="F76" s="18"/>
      <c r="G76" s="18"/>
      <c r="H76" s="18"/>
      <c r="I76" s="18"/>
      <c r="J76" s="18"/>
      <c r="K76" s="18"/>
      <c r="L76" s="18"/>
      <c r="M76" s="18"/>
    </row>
    <row r="77" spans="1:13">
      <c r="A77" s="18"/>
      <c r="B77" s="18"/>
      <c r="C77" s="18"/>
      <c r="D77" s="18"/>
      <c r="E77" s="18"/>
      <c r="F77" s="18"/>
      <c r="G77" s="18"/>
      <c r="H77" s="18"/>
      <c r="I77" s="18"/>
      <c r="J77" s="18"/>
      <c r="K77" s="18"/>
      <c r="L77" s="18"/>
      <c r="M77" s="18"/>
    </row>
    <row r="78" spans="1:13">
      <c r="A78" s="18"/>
      <c r="B78" s="18"/>
      <c r="C78" s="18"/>
      <c r="D78" s="18"/>
      <c r="E78" s="18"/>
      <c r="F78" s="18"/>
      <c r="G78" s="18"/>
      <c r="H78" s="18"/>
      <c r="I78" s="18"/>
      <c r="J78" s="18"/>
      <c r="K78" s="18"/>
      <c r="L78" s="18"/>
      <c r="M78" s="18"/>
    </row>
    <row r="79" spans="1:13">
      <c r="A79" s="18"/>
      <c r="B79" s="18"/>
      <c r="C79" s="18"/>
      <c r="D79" s="18"/>
      <c r="E79" s="18"/>
      <c r="F79" s="18"/>
      <c r="G79" s="18"/>
      <c r="H79" s="18"/>
      <c r="I79" s="18"/>
      <c r="J79" s="18"/>
      <c r="K79" s="18"/>
      <c r="L79" s="18"/>
      <c r="M79" s="18"/>
    </row>
  </sheetData>
  <mergeCells count="10">
    <mergeCell ref="A59:E59"/>
    <mergeCell ref="A42:E43"/>
    <mergeCell ref="A41:K41"/>
    <mergeCell ref="A48:B48"/>
    <mergeCell ref="A2:K2"/>
    <mergeCell ref="B3:J3"/>
    <mergeCell ref="B4:D4"/>
    <mergeCell ref="E4:G4"/>
    <mergeCell ref="H4:J4"/>
    <mergeCell ref="A39:K39"/>
  </mergeCells>
  <conditionalFormatting sqref="H42:I42 H40:I40">
    <cfRule type="cellIs" dxfId="17" priority="2" stopIfTrue="1" operator="lessThan">
      <formula>0</formula>
    </cfRule>
  </conditionalFormatting>
  <conditionalFormatting sqref="H6:J38">
    <cfRule type="cellIs" dxfId="16" priority="1" stopIfTrue="1" operator="greaterThan">
      <formula>0</formula>
    </cfRule>
  </conditionalFormatting>
  <printOptions gridLinesSet="0"/>
  <pageMargins left="0.74803149606299213" right="0.74803149606299213" top="0.98425196850393704" bottom="0.98425196850393704" header="0.51181102362204722" footer="0.51181102362204722"/>
  <pageSetup paperSize="9" scale="84" orientation="landscape" r:id="rId1"/>
  <headerFooter alignWithMargins="0">
    <oddHeader>&amp;A</oddHeader>
    <oddFooter>Side &amp;P</oddFooter>
  </headerFooter>
  <rowBreaks count="1" manualBreakCount="1">
    <brk id="40" max="16383" man="1"/>
  </rowBreaks>
</worksheet>
</file>

<file path=xl/worksheets/sheet9.xml><?xml version="1.0" encoding="utf-8"?>
<worksheet xmlns="http://schemas.openxmlformats.org/spreadsheetml/2006/main" xmlns:r="http://schemas.openxmlformats.org/officeDocument/2006/relationships">
  <sheetPr>
    <pageSetUpPr fitToPage="1"/>
  </sheetPr>
  <dimension ref="A1:M78"/>
  <sheetViews>
    <sheetView showGridLines="0" showZeros="0" topLeftCell="A25" zoomScaleNormal="100" workbookViewId="0">
      <selection activeCell="A27" sqref="A27"/>
    </sheetView>
  </sheetViews>
  <sheetFormatPr defaultColWidth="9.140625" defaultRowHeight="12.75"/>
  <cols>
    <col min="1" max="1" width="31.140625" customWidth="1"/>
    <col min="2" max="2" width="11.7109375" customWidth="1"/>
    <col min="3" max="3" width="10.85546875" customWidth="1"/>
    <col min="4" max="4" width="13.7109375" customWidth="1"/>
    <col min="5" max="5" width="12.7109375" customWidth="1"/>
    <col min="6" max="6" width="11.140625" customWidth="1"/>
    <col min="7" max="7" width="12.28515625" customWidth="1"/>
    <col min="8" max="8" width="10.5703125" customWidth="1"/>
    <col min="9" max="9" width="9.7109375" customWidth="1"/>
    <col min="10" max="10" width="12.5703125" customWidth="1"/>
    <col min="11" max="11" width="25.85546875" customWidth="1"/>
    <col min="12" max="12" width="24.140625" customWidth="1"/>
  </cols>
  <sheetData>
    <row r="1" spans="1:13" s="68" customFormat="1" ht="30" customHeight="1">
      <c r="A1" s="231" t="s">
        <v>197</v>
      </c>
      <c r="B1" s="232"/>
      <c r="C1" s="232"/>
      <c r="D1" s="232"/>
      <c r="E1" s="232"/>
      <c r="F1" s="232"/>
      <c r="G1" s="232"/>
      <c r="H1" s="232"/>
      <c r="I1" s="232"/>
      <c r="J1" s="232"/>
      <c r="K1" s="232"/>
      <c r="L1" s="70"/>
    </row>
    <row r="2" spans="1:13" ht="18">
      <c r="A2" s="41" t="s">
        <v>134</v>
      </c>
      <c r="B2" s="233"/>
      <c r="C2" s="233"/>
      <c r="D2" s="233"/>
      <c r="E2" s="233"/>
      <c r="F2" s="233"/>
      <c r="G2" s="233"/>
      <c r="H2" s="233"/>
      <c r="I2" s="233"/>
      <c r="J2" s="233"/>
      <c r="K2" s="42"/>
      <c r="L2" s="71" t="s">
        <v>144</v>
      </c>
      <c r="M2" s="18"/>
    </row>
    <row r="3" spans="1:13" s="1" customFormat="1" ht="19.5" customHeight="1">
      <c r="A3" s="98"/>
      <c r="B3" s="234" t="s">
        <v>230</v>
      </c>
      <c r="C3" s="234"/>
      <c r="D3" s="234"/>
      <c r="E3" s="234" t="s">
        <v>231</v>
      </c>
      <c r="F3" s="234"/>
      <c r="G3" s="234"/>
      <c r="H3" s="234" t="s">
        <v>139</v>
      </c>
      <c r="I3" s="234"/>
      <c r="J3" s="234"/>
      <c r="K3" s="41"/>
      <c r="L3" s="93"/>
      <c r="M3" s="2"/>
    </row>
    <row r="4" spans="1:13" ht="81">
      <c r="A4" s="41" t="s">
        <v>137</v>
      </c>
      <c r="B4" s="43" t="s">
        <v>140</v>
      </c>
      <c r="C4" s="43" t="s">
        <v>141</v>
      </c>
      <c r="D4" s="43" t="s">
        <v>142</v>
      </c>
      <c r="E4" s="43" t="s">
        <v>140</v>
      </c>
      <c r="F4" s="43" t="s">
        <v>141</v>
      </c>
      <c r="G4" s="43" t="s">
        <v>142</v>
      </c>
      <c r="H4" s="43" t="s">
        <v>140</v>
      </c>
      <c r="I4" s="43" t="s">
        <v>141</v>
      </c>
      <c r="J4" s="43" t="s">
        <v>142</v>
      </c>
      <c r="K4" s="86" t="s">
        <v>228</v>
      </c>
      <c r="L4" s="18"/>
      <c r="M4" s="18"/>
    </row>
    <row r="5" spans="1:13" ht="18">
      <c r="A5" s="44" t="s">
        <v>179</v>
      </c>
      <c r="B5" s="93"/>
      <c r="C5" s="93"/>
      <c r="D5" s="45">
        <f>B5*C5</f>
        <v>0</v>
      </c>
      <c r="E5" s="93"/>
      <c r="F5" s="93"/>
      <c r="G5" s="45">
        <f>E5*F5</f>
        <v>0</v>
      </c>
      <c r="H5" s="46">
        <f t="shared" ref="H5:J14" si="0">E5-B5</f>
        <v>0</v>
      </c>
      <c r="I5" s="46">
        <f t="shared" si="0"/>
        <v>0</v>
      </c>
      <c r="J5" s="47">
        <f t="shared" si="0"/>
        <v>0</v>
      </c>
      <c r="K5" s="42"/>
      <c r="L5" s="18"/>
      <c r="M5" s="18"/>
    </row>
    <row r="6" spans="1:13" ht="18">
      <c r="A6" s="44" t="s">
        <v>180</v>
      </c>
      <c r="B6" s="93"/>
      <c r="C6" s="93"/>
      <c r="D6" s="45">
        <f t="shared" ref="D6:D14" si="1">B6*C6</f>
        <v>0</v>
      </c>
      <c r="E6" s="93"/>
      <c r="F6" s="93"/>
      <c r="G6" s="45">
        <f t="shared" ref="G6:G14" si="2">E6*F6</f>
        <v>0</v>
      </c>
      <c r="H6" s="46">
        <f t="shared" si="0"/>
        <v>0</v>
      </c>
      <c r="I6" s="46">
        <f t="shared" si="0"/>
        <v>0</v>
      </c>
      <c r="J6" s="47">
        <f t="shared" si="0"/>
        <v>0</v>
      </c>
      <c r="K6" s="42"/>
      <c r="L6" s="18"/>
      <c r="M6" s="18"/>
    </row>
    <row r="7" spans="1:13" ht="18">
      <c r="A7" s="44" t="s">
        <v>181</v>
      </c>
      <c r="B7" s="93"/>
      <c r="C7" s="93"/>
      <c r="D7" s="45">
        <f t="shared" si="1"/>
        <v>0</v>
      </c>
      <c r="E7" s="93"/>
      <c r="F7" s="93"/>
      <c r="G7" s="45">
        <f t="shared" si="2"/>
        <v>0</v>
      </c>
      <c r="H7" s="46">
        <f t="shared" si="0"/>
        <v>0</v>
      </c>
      <c r="I7" s="46">
        <f t="shared" si="0"/>
        <v>0</v>
      </c>
      <c r="J7" s="47">
        <f t="shared" si="0"/>
        <v>0</v>
      </c>
      <c r="K7" s="42"/>
      <c r="L7" s="18"/>
      <c r="M7" s="18"/>
    </row>
    <row r="8" spans="1:13" ht="18">
      <c r="A8" s="38"/>
      <c r="B8" s="93"/>
      <c r="C8" s="93"/>
      <c r="D8" s="45">
        <f t="shared" si="1"/>
        <v>0</v>
      </c>
      <c r="E8" s="93"/>
      <c r="F8" s="93"/>
      <c r="G8" s="45">
        <f t="shared" si="2"/>
        <v>0</v>
      </c>
      <c r="H8" s="46">
        <f t="shared" si="0"/>
        <v>0</v>
      </c>
      <c r="I8" s="46">
        <f t="shared" si="0"/>
        <v>0</v>
      </c>
      <c r="J8" s="47">
        <f t="shared" si="0"/>
        <v>0</v>
      </c>
      <c r="K8" s="42"/>
      <c r="L8" s="18"/>
      <c r="M8" s="18"/>
    </row>
    <row r="9" spans="1:13" ht="18">
      <c r="A9" s="44"/>
      <c r="B9" s="93"/>
      <c r="C9" s="93"/>
      <c r="D9" s="45">
        <f t="shared" si="1"/>
        <v>0</v>
      </c>
      <c r="E9" s="93"/>
      <c r="F9" s="93"/>
      <c r="G9" s="45">
        <f t="shared" si="2"/>
        <v>0</v>
      </c>
      <c r="H9" s="46">
        <f t="shared" si="0"/>
        <v>0</v>
      </c>
      <c r="I9" s="46">
        <f t="shared" si="0"/>
        <v>0</v>
      </c>
      <c r="J9" s="47">
        <f t="shared" si="0"/>
        <v>0</v>
      </c>
      <c r="K9" s="42"/>
      <c r="L9" s="18"/>
      <c r="M9" s="18"/>
    </row>
    <row r="10" spans="1:13" ht="18">
      <c r="A10" s="44"/>
      <c r="B10" s="93"/>
      <c r="C10" s="93"/>
      <c r="D10" s="45">
        <f t="shared" si="1"/>
        <v>0</v>
      </c>
      <c r="E10" s="93"/>
      <c r="F10" s="93"/>
      <c r="G10" s="45">
        <f t="shared" si="2"/>
        <v>0</v>
      </c>
      <c r="H10" s="46">
        <f t="shared" si="0"/>
        <v>0</v>
      </c>
      <c r="I10" s="46">
        <f t="shared" si="0"/>
        <v>0</v>
      </c>
      <c r="J10" s="47">
        <f t="shared" si="0"/>
        <v>0</v>
      </c>
      <c r="K10" s="42"/>
      <c r="L10" s="18"/>
      <c r="M10" s="18"/>
    </row>
    <row r="11" spans="1:13" ht="18">
      <c r="A11" s="44"/>
      <c r="B11" s="93"/>
      <c r="C11" s="93"/>
      <c r="D11" s="45">
        <f t="shared" si="1"/>
        <v>0</v>
      </c>
      <c r="E11" s="93"/>
      <c r="F11" s="93"/>
      <c r="G11" s="45">
        <f t="shared" si="2"/>
        <v>0</v>
      </c>
      <c r="H11" s="46">
        <f t="shared" si="0"/>
        <v>0</v>
      </c>
      <c r="I11" s="46">
        <f t="shared" si="0"/>
        <v>0</v>
      </c>
      <c r="J11" s="47">
        <f t="shared" si="0"/>
        <v>0</v>
      </c>
      <c r="K11" s="42"/>
      <c r="L11" s="18"/>
      <c r="M11" s="18"/>
    </row>
    <row r="12" spans="1:13" ht="18">
      <c r="A12" s="44"/>
      <c r="B12" s="93"/>
      <c r="C12" s="93"/>
      <c r="D12" s="45">
        <f t="shared" si="1"/>
        <v>0</v>
      </c>
      <c r="E12" s="93"/>
      <c r="F12" s="93"/>
      <c r="G12" s="45">
        <f t="shared" si="2"/>
        <v>0</v>
      </c>
      <c r="H12" s="46">
        <f t="shared" si="0"/>
        <v>0</v>
      </c>
      <c r="I12" s="46">
        <f t="shared" si="0"/>
        <v>0</v>
      </c>
      <c r="J12" s="47">
        <f t="shared" si="0"/>
        <v>0</v>
      </c>
      <c r="K12" s="42"/>
      <c r="L12" s="18"/>
      <c r="M12" s="18"/>
    </row>
    <row r="13" spans="1:13" ht="18">
      <c r="A13" s="44"/>
      <c r="B13" s="93"/>
      <c r="C13" s="93"/>
      <c r="D13" s="45">
        <f t="shared" si="1"/>
        <v>0</v>
      </c>
      <c r="E13" s="93"/>
      <c r="F13" s="93"/>
      <c r="G13" s="45">
        <f t="shared" si="2"/>
        <v>0</v>
      </c>
      <c r="H13" s="46">
        <f t="shared" si="0"/>
        <v>0</v>
      </c>
      <c r="I13" s="46">
        <f t="shared" si="0"/>
        <v>0</v>
      </c>
      <c r="J13" s="47">
        <f t="shared" si="0"/>
        <v>0</v>
      </c>
      <c r="K13" s="42"/>
      <c r="L13" s="18"/>
      <c r="M13" s="18"/>
    </row>
    <row r="14" spans="1:13" ht="18">
      <c r="A14" s="44"/>
      <c r="B14" s="93"/>
      <c r="C14" s="93"/>
      <c r="D14" s="45">
        <f t="shared" si="1"/>
        <v>0</v>
      </c>
      <c r="E14" s="93"/>
      <c r="F14" s="93"/>
      <c r="G14" s="45">
        <f t="shared" si="2"/>
        <v>0</v>
      </c>
      <c r="H14" s="46">
        <f t="shared" si="0"/>
        <v>0</v>
      </c>
      <c r="I14" s="46">
        <f t="shared" si="0"/>
        <v>0</v>
      </c>
      <c r="J14" s="47">
        <f t="shared" si="0"/>
        <v>0</v>
      </c>
      <c r="K14" s="42"/>
      <c r="L14" s="18"/>
      <c r="M14" s="18"/>
    </row>
    <row r="15" spans="1:13" s="2" customFormat="1" ht="36.75" thickBot="1">
      <c r="A15" s="48" t="s">
        <v>148</v>
      </c>
      <c r="B15" s="49"/>
      <c r="C15" s="49"/>
      <c r="D15" s="49">
        <f>SUM(D5:D14)</f>
        <v>0</v>
      </c>
      <c r="E15" s="49"/>
      <c r="F15" s="49"/>
      <c r="G15" s="49">
        <f>SUM(G5:G14)</f>
        <v>0</v>
      </c>
      <c r="H15" s="50"/>
      <c r="I15" s="50"/>
      <c r="J15" s="50">
        <f>G15-D15</f>
        <v>0</v>
      </c>
      <c r="K15" s="51"/>
    </row>
    <row r="16" spans="1:13" ht="18">
      <c r="A16" s="52" t="s">
        <v>149</v>
      </c>
      <c r="B16" s="93"/>
      <c r="C16" s="93"/>
      <c r="D16" s="53">
        <f t="shared" ref="D16:D25" si="3">B16*C16</f>
        <v>0</v>
      </c>
      <c r="E16" s="93"/>
      <c r="F16" s="93"/>
      <c r="G16" s="53">
        <f t="shared" ref="G16:G25" si="4">E16*F16</f>
        <v>0</v>
      </c>
      <c r="H16" s="54">
        <f t="shared" ref="H16:J25" si="5">E16-B16</f>
        <v>0</v>
      </c>
      <c r="I16" s="54">
        <f t="shared" si="5"/>
        <v>0</v>
      </c>
      <c r="J16" s="54">
        <f>G16-D16</f>
        <v>0</v>
      </c>
      <c r="K16" s="55"/>
      <c r="L16" s="18"/>
      <c r="M16" s="18"/>
    </row>
    <row r="17" spans="1:13" ht="18">
      <c r="A17" s="44"/>
      <c r="B17" s="93"/>
      <c r="C17" s="93"/>
      <c r="D17" s="45">
        <f t="shared" si="3"/>
        <v>0</v>
      </c>
      <c r="E17" s="93"/>
      <c r="F17" s="93"/>
      <c r="G17" s="45">
        <f t="shared" si="4"/>
        <v>0</v>
      </c>
      <c r="H17" s="54">
        <f t="shared" si="5"/>
        <v>0</v>
      </c>
      <c r="I17" s="54">
        <f t="shared" si="5"/>
        <v>0</v>
      </c>
      <c r="J17" s="54">
        <f t="shared" si="5"/>
        <v>0</v>
      </c>
      <c r="K17" s="42"/>
      <c r="L17" s="18"/>
      <c r="M17" s="18"/>
    </row>
    <row r="18" spans="1:13" ht="18">
      <c r="A18" s="44"/>
      <c r="B18" s="93"/>
      <c r="C18" s="93"/>
      <c r="D18" s="45">
        <f t="shared" si="3"/>
        <v>0</v>
      </c>
      <c r="E18" s="93"/>
      <c r="F18" s="93"/>
      <c r="G18" s="45">
        <f t="shared" si="4"/>
        <v>0</v>
      </c>
      <c r="H18" s="54">
        <f t="shared" si="5"/>
        <v>0</v>
      </c>
      <c r="I18" s="54">
        <f t="shared" si="5"/>
        <v>0</v>
      </c>
      <c r="J18" s="54">
        <f t="shared" si="5"/>
        <v>0</v>
      </c>
      <c r="K18" s="42"/>
      <c r="L18" s="18"/>
      <c r="M18" s="18"/>
    </row>
    <row r="19" spans="1:13" ht="18">
      <c r="A19" s="44"/>
      <c r="B19" s="93"/>
      <c r="C19" s="93"/>
      <c r="D19" s="45">
        <f t="shared" si="3"/>
        <v>0</v>
      </c>
      <c r="E19" s="93"/>
      <c r="F19" s="93"/>
      <c r="G19" s="45">
        <f t="shared" si="4"/>
        <v>0</v>
      </c>
      <c r="H19" s="54">
        <f t="shared" si="5"/>
        <v>0</v>
      </c>
      <c r="I19" s="54">
        <f t="shared" si="5"/>
        <v>0</v>
      </c>
      <c r="J19" s="54">
        <f t="shared" si="5"/>
        <v>0</v>
      </c>
      <c r="K19" s="42"/>
      <c r="L19" s="18"/>
      <c r="M19" s="18"/>
    </row>
    <row r="20" spans="1:13" ht="18">
      <c r="A20" s="56"/>
      <c r="B20" s="93"/>
      <c r="C20" s="93"/>
      <c r="D20" s="45">
        <f t="shared" si="3"/>
        <v>0</v>
      </c>
      <c r="E20" s="93"/>
      <c r="F20" s="93"/>
      <c r="G20" s="45">
        <f t="shared" si="4"/>
        <v>0</v>
      </c>
      <c r="H20" s="54">
        <f t="shared" si="5"/>
        <v>0</v>
      </c>
      <c r="I20" s="54">
        <f t="shared" si="5"/>
        <v>0</v>
      </c>
      <c r="J20" s="54">
        <f t="shared" si="5"/>
        <v>0</v>
      </c>
      <c r="K20" s="42"/>
      <c r="L20" s="18"/>
      <c r="M20" s="18"/>
    </row>
    <row r="21" spans="1:13" ht="18">
      <c r="A21" s="44" t="s">
        <v>0</v>
      </c>
      <c r="B21" s="93"/>
      <c r="C21" s="93"/>
      <c r="D21" s="45">
        <f t="shared" si="3"/>
        <v>0</v>
      </c>
      <c r="E21" s="93"/>
      <c r="F21" s="93"/>
      <c r="G21" s="45">
        <f t="shared" si="4"/>
        <v>0</v>
      </c>
      <c r="H21" s="54">
        <f t="shared" si="5"/>
        <v>0</v>
      </c>
      <c r="I21" s="54">
        <f t="shared" si="5"/>
        <v>0</v>
      </c>
      <c r="J21" s="54">
        <f t="shared" si="5"/>
        <v>0</v>
      </c>
      <c r="K21" s="42"/>
      <c r="L21" s="18"/>
      <c r="M21" s="18"/>
    </row>
    <row r="22" spans="1:13" ht="18">
      <c r="A22" s="44"/>
      <c r="B22" s="93"/>
      <c r="C22" s="93"/>
      <c r="D22" s="45">
        <f t="shared" si="3"/>
        <v>0</v>
      </c>
      <c r="E22" s="93"/>
      <c r="F22" s="93"/>
      <c r="G22" s="45">
        <f t="shared" si="4"/>
        <v>0</v>
      </c>
      <c r="H22" s="54">
        <f t="shared" si="5"/>
        <v>0</v>
      </c>
      <c r="I22" s="54">
        <f t="shared" si="5"/>
        <v>0</v>
      </c>
      <c r="J22" s="54">
        <f t="shared" si="5"/>
        <v>0</v>
      </c>
      <c r="K22" s="42"/>
      <c r="L22" s="18"/>
      <c r="M22" s="18"/>
    </row>
    <row r="23" spans="1:13" ht="18">
      <c r="A23" s="44"/>
      <c r="B23" s="93"/>
      <c r="C23" s="93"/>
      <c r="D23" s="45">
        <f t="shared" si="3"/>
        <v>0</v>
      </c>
      <c r="E23" s="93"/>
      <c r="F23" s="93"/>
      <c r="G23" s="45">
        <f t="shared" si="4"/>
        <v>0</v>
      </c>
      <c r="H23" s="54">
        <f t="shared" si="5"/>
        <v>0</v>
      </c>
      <c r="I23" s="54">
        <f t="shared" si="5"/>
        <v>0</v>
      </c>
      <c r="J23" s="54">
        <f t="shared" si="5"/>
        <v>0</v>
      </c>
      <c r="K23" s="42"/>
      <c r="L23" s="18"/>
      <c r="M23" s="18"/>
    </row>
    <row r="24" spans="1:13" ht="18">
      <c r="A24" s="44"/>
      <c r="B24" s="93"/>
      <c r="C24" s="93"/>
      <c r="D24" s="45"/>
      <c r="E24" s="93"/>
      <c r="F24" s="93"/>
      <c r="G24" s="45"/>
      <c r="H24" s="54"/>
      <c r="I24" s="54"/>
      <c r="J24" s="54"/>
      <c r="K24" s="42"/>
      <c r="L24" s="18"/>
      <c r="M24" s="18"/>
    </row>
    <row r="25" spans="1:13" ht="36">
      <c r="A25" s="44" t="s">
        <v>105</v>
      </c>
      <c r="B25" s="93"/>
      <c r="C25" s="93"/>
      <c r="D25" s="45">
        <f t="shared" si="3"/>
        <v>0</v>
      </c>
      <c r="E25" s="93"/>
      <c r="F25" s="93"/>
      <c r="G25" s="45">
        <f t="shared" si="4"/>
        <v>0</v>
      </c>
      <c r="H25" s="54">
        <f t="shared" si="5"/>
        <v>0</v>
      </c>
      <c r="I25" s="54">
        <f t="shared" si="5"/>
        <v>0</v>
      </c>
      <c r="J25" s="54">
        <f t="shared" si="5"/>
        <v>0</v>
      </c>
      <c r="K25" s="42"/>
      <c r="L25" s="18"/>
      <c r="M25" s="18"/>
    </row>
    <row r="26" spans="1:13" ht="54.75" thickBot="1">
      <c r="A26" s="48" t="s">
        <v>182</v>
      </c>
      <c r="B26" s="49">
        <v>0</v>
      </c>
      <c r="C26" s="49">
        <v>0</v>
      </c>
      <c r="D26" s="49">
        <f>SUM(D16:D25)</f>
        <v>0</v>
      </c>
      <c r="E26" s="49">
        <v>0</v>
      </c>
      <c r="F26" s="49">
        <v>0</v>
      </c>
      <c r="G26" s="49">
        <f>SUM(G16:G25)</f>
        <v>0</v>
      </c>
      <c r="H26" s="50"/>
      <c r="I26" s="50"/>
      <c r="J26" s="50">
        <f>G26-D26</f>
        <v>0</v>
      </c>
      <c r="K26" s="57"/>
      <c r="L26" s="18"/>
      <c r="M26" s="18"/>
    </row>
    <row r="27" spans="1:13" ht="36">
      <c r="A27" s="52" t="s">
        <v>103</v>
      </c>
      <c r="B27" s="94"/>
      <c r="C27" s="94"/>
      <c r="D27" s="53">
        <f>B27*C27</f>
        <v>0</v>
      </c>
      <c r="E27" s="94"/>
      <c r="F27" s="94"/>
      <c r="G27" s="53">
        <f>E27*F27</f>
        <v>0</v>
      </c>
      <c r="H27" s="58">
        <f>E27-B27</f>
        <v>0</v>
      </c>
      <c r="I27" s="58">
        <f>F27 -C27</f>
        <v>0</v>
      </c>
      <c r="J27" s="58">
        <f>G27-D27</f>
        <v>0</v>
      </c>
      <c r="K27" s="55"/>
      <c r="L27" s="18"/>
      <c r="M27" s="18"/>
    </row>
    <row r="28" spans="1:13" ht="18">
      <c r="A28" s="44"/>
      <c r="B28" s="93"/>
      <c r="C28" s="93"/>
      <c r="D28" s="45">
        <f t="shared" ref="D28:D35" si="6">B28*C28</f>
        <v>0</v>
      </c>
      <c r="E28" s="93"/>
      <c r="F28" s="93"/>
      <c r="G28" s="45">
        <f t="shared" ref="G28:G35" si="7">E28*F28</f>
        <v>0</v>
      </c>
      <c r="H28" s="58">
        <f t="shared" ref="H28:H35" si="8">E28-B28</f>
        <v>0</v>
      </c>
      <c r="I28" s="58">
        <f t="shared" ref="I28:I35" si="9">F28 -C28</f>
        <v>0</v>
      </c>
      <c r="J28" s="58">
        <f t="shared" ref="J28:J35" si="10">G28-D28</f>
        <v>0</v>
      </c>
      <c r="K28" s="42"/>
      <c r="L28" s="18"/>
      <c r="M28" s="18"/>
    </row>
    <row r="29" spans="1:13" ht="18">
      <c r="A29" s="44"/>
      <c r="B29" s="93"/>
      <c r="C29" s="93"/>
      <c r="D29" s="45">
        <f t="shared" si="6"/>
        <v>0</v>
      </c>
      <c r="E29" s="93"/>
      <c r="F29" s="93"/>
      <c r="G29" s="45">
        <f t="shared" si="7"/>
        <v>0</v>
      </c>
      <c r="H29" s="58">
        <f t="shared" si="8"/>
        <v>0</v>
      </c>
      <c r="I29" s="58">
        <f t="shared" si="9"/>
        <v>0</v>
      </c>
      <c r="J29" s="58">
        <f t="shared" si="10"/>
        <v>0</v>
      </c>
      <c r="K29" s="42"/>
      <c r="L29" s="18"/>
      <c r="M29" s="18"/>
    </row>
    <row r="30" spans="1:13" ht="18">
      <c r="A30" s="44"/>
      <c r="B30" s="93"/>
      <c r="C30" s="93"/>
      <c r="D30" s="45">
        <f t="shared" si="6"/>
        <v>0</v>
      </c>
      <c r="E30" s="93"/>
      <c r="F30" s="93"/>
      <c r="G30" s="45">
        <f t="shared" si="7"/>
        <v>0</v>
      </c>
      <c r="H30" s="58">
        <f t="shared" si="8"/>
        <v>0</v>
      </c>
      <c r="I30" s="58">
        <f t="shared" si="9"/>
        <v>0</v>
      </c>
      <c r="J30" s="58">
        <f t="shared" si="10"/>
        <v>0</v>
      </c>
      <c r="K30" s="42"/>
      <c r="L30" s="18"/>
      <c r="M30" s="25"/>
    </row>
    <row r="31" spans="1:13" ht="18">
      <c r="A31" s="44"/>
      <c r="B31" s="93"/>
      <c r="C31" s="93"/>
      <c r="D31" s="45">
        <f t="shared" si="6"/>
        <v>0</v>
      </c>
      <c r="E31" s="93"/>
      <c r="F31" s="93"/>
      <c r="G31" s="45">
        <f t="shared" si="7"/>
        <v>0</v>
      </c>
      <c r="H31" s="58">
        <f t="shared" si="8"/>
        <v>0</v>
      </c>
      <c r="I31" s="58">
        <f t="shared" si="9"/>
        <v>0</v>
      </c>
      <c r="J31" s="58">
        <f t="shared" si="10"/>
        <v>0</v>
      </c>
      <c r="K31" s="42"/>
      <c r="L31" s="18"/>
      <c r="M31" s="18"/>
    </row>
    <row r="32" spans="1:13" ht="18">
      <c r="A32" s="44"/>
      <c r="B32" s="93"/>
      <c r="C32" s="93"/>
      <c r="D32" s="45">
        <f t="shared" si="6"/>
        <v>0</v>
      </c>
      <c r="E32" s="93"/>
      <c r="F32" s="93"/>
      <c r="G32" s="45">
        <f t="shared" si="7"/>
        <v>0</v>
      </c>
      <c r="H32" s="58">
        <f t="shared" si="8"/>
        <v>0</v>
      </c>
      <c r="I32" s="58">
        <f t="shared" si="9"/>
        <v>0</v>
      </c>
      <c r="J32" s="58">
        <f t="shared" si="10"/>
        <v>0</v>
      </c>
      <c r="K32" s="42"/>
      <c r="L32" s="18"/>
      <c r="M32" s="18"/>
    </row>
    <row r="33" spans="1:13" ht="18">
      <c r="A33" s="44"/>
      <c r="B33" s="93"/>
      <c r="C33" s="93"/>
      <c r="D33" s="45">
        <f t="shared" si="6"/>
        <v>0</v>
      </c>
      <c r="E33" s="93"/>
      <c r="F33" s="93"/>
      <c r="G33" s="45">
        <f t="shared" si="7"/>
        <v>0</v>
      </c>
      <c r="H33" s="58">
        <f t="shared" si="8"/>
        <v>0</v>
      </c>
      <c r="I33" s="58">
        <f t="shared" si="9"/>
        <v>0</v>
      </c>
      <c r="J33" s="58">
        <f t="shared" si="10"/>
        <v>0</v>
      </c>
      <c r="K33" s="42"/>
      <c r="L33" s="18"/>
      <c r="M33" s="18"/>
    </row>
    <row r="34" spans="1:13" ht="18">
      <c r="A34" s="44"/>
      <c r="B34" s="93"/>
      <c r="C34" s="93"/>
      <c r="D34" s="45">
        <f t="shared" si="6"/>
        <v>0</v>
      </c>
      <c r="E34" s="93"/>
      <c r="F34" s="93"/>
      <c r="G34" s="45">
        <f t="shared" si="7"/>
        <v>0</v>
      </c>
      <c r="H34" s="58">
        <f t="shared" si="8"/>
        <v>0</v>
      </c>
      <c r="I34" s="58">
        <f t="shared" si="9"/>
        <v>0</v>
      </c>
      <c r="J34" s="58">
        <f t="shared" si="10"/>
        <v>0</v>
      </c>
      <c r="K34" s="42"/>
      <c r="L34" s="18"/>
      <c r="M34" s="18"/>
    </row>
    <row r="35" spans="1:13" ht="18">
      <c r="A35" s="44"/>
      <c r="B35" s="93"/>
      <c r="C35" s="93"/>
      <c r="D35" s="45">
        <f t="shared" si="6"/>
        <v>0</v>
      </c>
      <c r="E35" s="93"/>
      <c r="F35" s="93"/>
      <c r="G35" s="45">
        <f t="shared" si="7"/>
        <v>0</v>
      </c>
      <c r="H35" s="58">
        <f t="shared" si="8"/>
        <v>0</v>
      </c>
      <c r="I35" s="58">
        <f t="shared" si="9"/>
        <v>0</v>
      </c>
      <c r="J35" s="58">
        <f t="shared" si="10"/>
        <v>0</v>
      </c>
      <c r="K35" s="42"/>
      <c r="L35" s="18"/>
      <c r="M35" s="18"/>
    </row>
    <row r="36" spans="1:13" ht="54.75" thickBot="1">
      <c r="A36" s="48" t="s">
        <v>232</v>
      </c>
      <c r="B36" s="49"/>
      <c r="C36" s="49"/>
      <c r="D36" s="59">
        <f>SUM(D27:D35)</f>
        <v>0</v>
      </c>
      <c r="E36" s="49"/>
      <c r="F36" s="49"/>
      <c r="G36" s="59">
        <f>SUM(G27:G35)</f>
        <v>0</v>
      </c>
      <c r="H36" s="50"/>
      <c r="I36" s="50"/>
      <c r="J36" s="50">
        <f>G36-D36</f>
        <v>0</v>
      </c>
      <c r="K36" s="57"/>
      <c r="L36" s="82" t="s">
        <v>175</v>
      </c>
      <c r="M36" s="18"/>
    </row>
    <row r="37" spans="1:13" s="2" customFormat="1" ht="54.75" thickBot="1">
      <c r="A37" s="60" t="s">
        <v>161</v>
      </c>
      <c r="B37" s="61"/>
      <c r="C37" s="61"/>
      <c r="D37" s="61">
        <f>D15+D26+D36</f>
        <v>0</v>
      </c>
      <c r="E37" s="61"/>
      <c r="F37" s="61"/>
      <c r="G37" s="61">
        <f>G15+G26+G36</f>
        <v>0</v>
      </c>
      <c r="H37" s="62"/>
      <c r="I37" s="62"/>
      <c r="J37" s="62">
        <f>G37-D37</f>
        <v>0</v>
      </c>
      <c r="K37" s="63"/>
      <c r="L37" s="83" t="e">
        <f>D37/L3</f>
        <v>#DIV/0!</v>
      </c>
    </row>
    <row r="38" spans="1:13" s="2" customFormat="1" ht="21" customHeight="1" thickTop="1">
      <c r="A38" s="235" t="s">
        <v>162</v>
      </c>
      <c r="B38" s="235"/>
      <c r="C38" s="235"/>
      <c r="D38" s="235"/>
      <c r="E38" s="235"/>
      <c r="F38" s="235"/>
      <c r="G38" s="235"/>
      <c r="H38" s="235"/>
      <c r="I38" s="235"/>
      <c r="J38" s="235"/>
      <c r="K38" s="235"/>
    </row>
    <row r="39" spans="1:13" s="2" customFormat="1" ht="15" customHeight="1">
      <c r="A39" s="36"/>
      <c r="B39" s="29"/>
      <c r="C39" s="29"/>
      <c r="D39" s="29"/>
      <c r="E39" s="29"/>
      <c r="F39" s="29"/>
      <c r="G39" s="29"/>
      <c r="H39" s="29"/>
      <c r="I39" s="29"/>
      <c r="J39" s="29"/>
      <c r="K39" s="36"/>
    </row>
    <row r="40" spans="1:13" s="2" customFormat="1" ht="21" customHeight="1">
      <c r="A40" s="200" t="s">
        <v>82</v>
      </c>
      <c r="B40" s="201"/>
      <c r="C40" s="201"/>
      <c r="D40" s="201"/>
      <c r="E40" s="201"/>
      <c r="F40" s="201"/>
      <c r="G40" s="201"/>
      <c r="H40" s="201"/>
      <c r="I40" s="201"/>
      <c r="J40" s="201"/>
      <c r="K40" s="201"/>
    </row>
    <row r="41" spans="1:13" s="2" customFormat="1" ht="14.25" customHeight="1">
      <c r="A41" s="236" t="s">
        <v>164</v>
      </c>
      <c r="B41" s="236"/>
      <c r="C41" s="236"/>
      <c r="D41" s="236"/>
      <c r="E41" s="236"/>
      <c r="F41" s="29"/>
      <c r="G41" s="29"/>
      <c r="H41" s="29"/>
      <c r="I41" s="29"/>
      <c r="J41" s="29"/>
      <c r="K41" s="36"/>
    </row>
    <row r="42" spans="1:13" s="2" customFormat="1" ht="22.5" customHeight="1" thickBot="1">
      <c r="A42" s="237"/>
      <c r="B42" s="237"/>
      <c r="C42" s="237"/>
      <c r="D42" s="237"/>
      <c r="E42" s="237"/>
      <c r="F42" s="99"/>
      <c r="G42" s="99"/>
      <c r="H42" s="99"/>
      <c r="I42" s="99"/>
      <c r="J42" s="99"/>
      <c r="K42" s="99"/>
    </row>
    <row r="43" spans="1:13" s="2" customFormat="1" ht="25.5" customHeight="1">
      <c r="A43" s="8" t="s">
        <v>39</v>
      </c>
      <c r="B43" s="26"/>
      <c r="C43" s="26"/>
      <c r="D43" s="27"/>
      <c r="E43" s="28">
        <f>D37</f>
        <v>0</v>
      </c>
      <c r="F43" s="29"/>
      <c r="G43" s="29"/>
      <c r="H43" s="29"/>
      <c r="I43" s="29"/>
      <c r="J43" s="30"/>
      <c r="K43" s="36"/>
    </row>
    <row r="44" spans="1:13" s="2" customFormat="1" ht="36">
      <c r="A44" s="31" t="s">
        <v>163</v>
      </c>
      <c r="B44" s="95">
        <v>0.55000000000000004</v>
      </c>
      <c r="C44" s="9"/>
      <c r="D44" s="11">
        <f>D43*$B$44</f>
        <v>0</v>
      </c>
      <c r="E44" s="19">
        <f>E43*B44</f>
        <v>0</v>
      </c>
      <c r="F44" s="3"/>
      <c r="G44" s="4"/>
      <c r="H44" s="3"/>
      <c r="I44" s="3"/>
      <c r="J44" s="30"/>
      <c r="K44" s="36"/>
    </row>
    <row r="45" spans="1:13" ht="36">
      <c r="A45" s="32" t="s">
        <v>165</v>
      </c>
      <c r="B45" s="5"/>
      <c r="C45" s="5"/>
      <c r="D45" s="12">
        <f>D43+D44</f>
        <v>0</v>
      </c>
      <c r="E45" s="20">
        <f>E43+E44</f>
        <v>0</v>
      </c>
      <c r="F45" s="5"/>
      <c r="G45" s="6"/>
      <c r="H45" s="5"/>
      <c r="I45" s="5"/>
      <c r="J45" s="5"/>
      <c r="K45" s="38"/>
      <c r="L45" s="18"/>
      <c r="M45" s="18"/>
    </row>
    <row r="46" spans="1:13" ht="18">
      <c r="A46" s="33" t="s">
        <v>166</v>
      </c>
      <c r="B46" s="96">
        <v>0.21</v>
      </c>
      <c r="C46" s="10"/>
      <c r="D46" s="13">
        <f>D45*$B$46</f>
        <v>0</v>
      </c>
      <c r="E46" s="21">
        <f>E45*B46</f>
        <v>0</v>
      </c>
      <c r="F46" s="5"/>
      <c r="G46" s="6"/>
      <c r="H46" s="5"/>
      <c r="I46" s="5"/>
      <c r="J46" s="5"/>
      <c r="K46" s="38"/>
      <c r="L46" s="18"/>
      <c r="M46" s="18"/>
    </row>
    <row r="47" spans="1:13" s="2" customFormat="1" ht="39" customHeight="1" thickBot="1">
      <c r="A47" s="228" t="s">
        <v>168</v>
      </c>
      <c r="B47" s="229"/>
      <c r="C47" s="7"/>
      <c r="D47" s="35">
        <f>D45+D46</f>
        <v>0</v>
      </c>
      <c r="E47" s="22">
        <f>SUM(E45:E46)</f>
        <v>0</v>
      </c>
      <c r="F47" s="3"/>
      <c r="G47" s="4"/>
      <c r="H47" s="3"/>
      <c r="I47" s="3"/>
      <c r="J47" s="3"/>
      <c r="K47" s="36"/>
    </row>
    <row r="48" spans="1:13" ht="18">
      <c r="A48" s="38"/>
      <c r="B48" s="64"/>
      <c r="C48" s="38"/>
      <c r="D48" s="38"/>
      <c r="E48" s="38"/>
      <c r="F48" s="38"/>
      <c r="G48" s="38"/>
      <c r="H48" s="38"/>
      <c r="I48" s="38"/>
      <c r="J48" s="38"/>
      <c r="K48" s="38"/>
      <c r="L48" s="18"/>
      <c r="M48" s="18"/>
    </row>
    <row r="49" spans="1:13" ht="19.5" customHeight="1" thickBot="1">
      <c r="A49" s="36" t="s">
        <v>169</v>
      </c>
      <c r="B49" s="65"/>
      <c r="C49" s="38"/>
      <c r="D49" s="38"/>
      <c r="E49" s="38"/>
      <c r="F49" s="38"/>
      <c r="G49" s="38"/>
      <c r="H49" s="38"/>
      <c r="I49" s="38"/>
      <c r="J49" s="38"/>
      <c r="K49" s="38"/>
      <c r="L49" s="18"/>
      <c r="M49" s="18"/>
    </row>
    <row r="50" spans="1:13" s="14" customFormat="1" ht="36">
      <c r="A50" s="87" t="s">
        <v>170</v>
      </c>
      <c r="B50" s="37"/>
      <c r="C50" s="37"/>
      <c r="D50" s="37"/>
      <c r="E50" s="97"/>
      <c r="F50" s="38"/>
      <c r="G50" s="38"/>
      <c r="H50" s="38"/>
      <c r="I50" s="38"/>
      <c r="J50" s="38"/>
      <c r="K50" s="38"/>
      <c r="L50" s="38"/>
      <c r="M50" s="38"/>
    </row>
    <row r="51" spans="1:13" s="14" customFormat="1" ht="18">
      <c r="A51" s="39" t="s">
        <v>167</v>
      </c>
      <c r="B51" s="96">
        <v>0.21</v>
      </c>
      <c r="C51" s="10"/>
      <c r="D51" s="10"/>
      <c r="E51" s="21">
        <f>(E50*B51)/(1+B51)</f>
        <v>0</v>
      </c>
      <c r="F51" s="38"/>
      <c r="G51" s="38"/>
      <c r="H51" s="38"/>
      <c r="I51" s="38"/>
      <c r="J51" s="38"/>
      <c r="K51" s="38"/>
      <c r="L51" s="38"/>
      <c r="M51" s="38"/>
    </row>
    <row r="52" spans="1:13" s="14" customFormat="1" ht="18">
      <c r="A52" s="88" t="s">
        <v>171</v>
      </c>
      <c r="B52" s="5"/>
      <c r="C52" s="5"/>
      <c r="D52" s="5"/>
      <c r="E52" s="20">
        <f>E50-E51</f>
        <v>0</v>
      </c>
      <c r="F52" s="38"/>
      <c r="G52" s="38"/>
      <c r="H52" s="38"/>
      <c r="I52" s="38"/>
      <c r="J52" s="38"/>
      <c r="K52" s="38"/>
      <c r="L52" s="38"/>
      <c r="M52" s="38"/>
    </row>
    <row r="53" spans="1:13" s="14" customFormat="1" ht="18">
      <c r="A53" s="39" t="s">
        <v>172</v>
      </c>
      <c r="B53" s="10"/>
      <c r="C53" s="10"/>
      <c r="D53" s="10"/>
      <c r="E53" s="21">
        <f>D37</f>
        <v>0</v>
      </c>
      <c r="F53" s="38"/>
      <c r="G53" s="38"/>
      <c r="H53" s="38"/>
      <c r="I53" s="38"/>
      <c r="J53" s="38"/>
      <c r="K53" s="38"/>
      <c r="L53" s="38"/>
      <c r="M53" s="38"/>
    </row>
    <row r="54" spans="1:13" s="14" customFormat="1" ht="18">
      <c r="A54" s="89" t="s">
        <v>173</v>
      </c>
      <c r="B54" s="5"/>
      <c r="C54" s="5"/>
      <c r="D54" s="5"/>
      <c r="E54" s="20">
        <f>E52-E53</f>
        <v>0</v>
      </c>
      <c r="F54" s="38"/>
      <c r="G54" s="38"/>
      <c r="H54" s="38"/>
      <c r="I54" s="38"/>
      <c r="J54" s="38"/>
      <c r="K54" s="38"/>
      <c r="L54" s="38"/>
      <c r="M54" s="38"/>
    </row>
    <row r="55" spans="1:13" s="14" customFormat="1" ht="18.75" thickBot="1">
      <c r="A55" s="90" t="s">
        <v>227</v>
      </c>
      <c r="B55" s="40"/>
      <c r="C55" s="40"/>
      <c r="D55" s="40"/>
      <c r="E55" s="66" t="e">
        <f>E54/E52</f>
        <v>#DIV/0!</v>
      </c>
      <c r="F55" s="38"/>
      <c r="G55" s="38"/>
      <c r="H55" s="38"/>
      <c r="I55" s="38"/>
      <c r="J55" s="38"/>
      <c r="K55" s="38"/>
      <c r="L55" s="38"/>
      <c r="M55" s="38"/>
    </row>
    <row r="56" spans="1:13" ht="18">
      <c r="A56" s="67"/>
      <c r="B56" s="67"/>
      <c r="C56" s="67"/>
      <c r="D56" s="67"/>
      <c r="E56" s="67"/>
      <c r="F56" s="80"/>
      <c r="G56" s="80"/>
      <c r="H56" s="80"/>
      <c r="I56" s="80"/>
      <c r="J56" s="80"/>
      <c r="K56" s="80"/>
      <c r="L56" s="25"/>
      <c r="M56" s="18"/>
    </row>
    <row r="57" spans="1:13" ht="18">
      <c r="A57" s="38"/>
      <c r="B57" s="38"/>
      <c r="C57" s="38"/>
      <c r="D57" s="38"/>
      <c r="E57" s="38"/>
      <c r="F57" s="38"/>
      <c r="G57" s="38"/>
      <c r="H57" s="38"/>
      <c r="I57" s="38"/>
      <c r="J57" s="38"/>
      <c r="K57" s="38"/>
      <c r="L57" s="18"/>
      <c r="M57" s="18"/>
    </row>
    <row r="58" spans="1:13" ht="18.75" thickBot="1">
      <c r="A58" s="230" t="s">
        <v>174</v>
      </c>
      <c r="B58" s="230"/>
      <c r="C58" s="230"/>
      <c r="D58" s="230"/>
      <c r="E58" s="230"/>
      <c r="F58" s="79"/>
      <c r="G58" s="79"/>
      <c r="H58" s="79"/>
      <c r="I58" s="79"/>
      <c r="J58" s="79"/>
      <c r="K58" s="79"/>
      <c r="L58" s="81"/>
      <c r="M58" s="18"/>
    </row>
    <row r="59" spans="1:13" ht="18">
      <c r="A59" s="8" t="s">
        <v>39</v>
      </c>
      <c r="B59" s="26"/>
      <c r="C59" s="26"/>
      <c r="D59" s="27"/>
      <c r="E59" s="28" t="e">
        <f>L37</f>
        <v>#DIV/0!</v>
      </c>
      <c r="F59" s="38" t="s">
        <v>176</v>
      </c>
      <c r="G59" s="38"/>
      <c r="H59" s="38"/>
      <c r="I59" s="38"/>
      <c r="J59" s="38"/>
      <c r="K59" s="38"/>
      <c r="L59" s="18"/>
      <c r="M59" s="18"/>
    </row>
    <row r="60" spans="1:13" ht="36">
      <c r="A60" s="31" t="s">
        <v>163</v>
      </c>
      <c r="B60" s="95">
        <v>0.55000000000000004</v>
      </c>
      <c r="C60" s="9"/>
      <c r="D60" s="11">
        <f>D59*$B$44</f>
        <v>0</v>
      </c>
      <c r="E60" s="19" t="e">
        <f>E59*B60</f>
        <v>#DIV/0!</v>
      </c>
      <c r="F60" s="38"/>
      <c r="G60" s="38"/>
      <c r="H60" s="38"/>
      <c r="I60" s="38"/>
      <c r="J60" s="38"/>
      <c r="K60" s="38"/>
      <c r="L60" s="18"/>
      <c r="M60" s="18"/>
    </row>
    <row r="61" spans="1:13" ht="36">
      <c r="A61" s="32" t="s">
        <v>165</v>
      </c>
      <c r="B61" s="5"/>
      <c r="C61" s="5"/>
      <c r="D61" s="12">
        <f>D59+D60</f>
        <v>0</v>
      </c>
      <c r="E61" s="20" t="e">
        <f>E59+E60</f>
        <v>#DIV/0!</v>
      </c>
      <c r="F61" s="38"/>
      <c r="G61" s="38"/>
      <c r="H61" s="38"/>
      <c r="I61" s="38"/>
      <c r="J61" s="38"/>
      <c r="K61" s="38"/>
      <c r="L61" s="18"/>
      <c r="M61" s="18"/>
    </row>
    <row r="62" spans="1:13" ht="18">
      <c r="A62" s="33" t="s">
        <v>166</v>
      </c>
      <c r="B62" s="96">
        <v>0.21</v>
      </c>
      <c r="C62" s="10"/>
      <c r="D62" s="13">
        <f>D61*$B$46</f>
        <v>0</v>
      </c>
      <c r="E62" s="21" t="e">
        <f>E61*B62</f>
        <v>#DIV/0!</v>
      </c>
      <c r="F62" s="38"/>
      <c r="G62" s="38"/>
      <c r="H62" s="38"/>
      <c r="I62" s="38"/>
      <c r="J62" s="38"/>
      <c r="K62" s="38"/>
      <c r="L62" s="18"/>
      <c r="M62" s="18"/>
    </row>
    <row r="63" spans="1:13" ht="54.75" thickBot="1">
      <c r="A63" s="34" t="s">
        <v>178</v>
      </c>
      <c r="B63" s="7"/>
      <c r="C63" s="7"/>
      <c r="D63" s="35">
        <f>D61+D62</f>
        <v>0</v>
      </c>
      <c r="E63" s="22" t="e">
        <f>SUM(E61:E62)</f>
        <v>#DIV/0!</v>
      </c>
      <c r="F63" s="38" t="s">
        <v>176</v>
      </c>
      <c r="G63" s="38"/>
      <c r="H63" s="38"/>
      <c r="I63" s="38"/>
      <c r="J63" s="38"/>
      <c r="K63" s="38"/>
      <c r="L63" s="18"/>
      <c r="M63" s="18"/>
    </row>
    <row r="64" spans="1:13" ht="18">
      <c r="A64" s="38"/>
      <c r="B64" s="38"/>
      <c r="C64" s="38"/>
      <c r="D64" s="38"/>
      <c r="E64" s="38"/>
      <c r="F64" s="38"/>
      <c r="G64" s="38"/>
      <c r="H64" s="38"/>
      <c r="I64" s="38"/>
      <c r="J64" s="38"/>
      <c r="K64" s="38"/>
      <c r="L64" s="18"/>
      <c r="M64" s="18"/>
    </row>
    <row r="65" spans="1:13" ht="36.75" thickBot="1">
      <c r="A65" s="91" t="s">
        <v>169</v>
      </c>
      <c r="B65" s="65"/>
      <c r="C65" s="38"/>
      <c r="D65" s="38"/>
      <c r="E65" s="38"/>
      <c r="F65" s="38"/>
      <c r="G65" s="38"/>
      <c r="H65" s="38"/>
      <c r="I65" s="38"/>
      <c r="J65" s="38"/>
      <c r="K65" s="38"/>
      <c r="L65" s="18"/>
      <c r="M65" s="18"/>
    </row>
    <row r="66" spans="1:13" ht="36">
      <c r="A66" s="87" t="s">
        <v>170</v>
      </c>
      <c r="B66" s="37"/>
      <c r="C66" s="37"/>
      <c r="D66" s="37"/>
      <c r="E66" s="97"/>
      <c r="F66" s="38" t="s">
        <v>176</v>
      </c>
      <c r="G66" s="38"/>
      <c r="H66" s="79"/>
      <c r="I66" s="38"/>
      <c r="J66" s="38"/>
      <c r="K66" s="38"/>
      <c r="L66" s="18"/>
      <c r="M66" s="18"/>
    </row>
    <row r="67" spans="1:13" ht="18">
      <c r="A67" s="39" t="s">
        <v>167</v>
      </c>
      <c r="B67" s="96">
        <v>0.21</v>
      </c>
      <c r="C67" s="10"/>
      <c r="D67" s="10"/>
      <c r="E67" s="21">
        <f>(E66*B67)/(1+B67)</f>
        <v>0</v>
      </c>
      <c r="F67" s="38"/>
      <c r="G67" s="38"/>
      <c r="H67" s="38"/>
      <c r="I67" s="38"/>
      <c r="J67" s="38"/>
      <c r="K67" s="38"/>
      <c r="L67" s="18"/>
      <c r="M67" s="18"/>
    </row>
    <row r="68" spans="1:13" ht="18">
      <c r="A68" s="88" t="s">
        <v>171</v>
      </c>
      <c r="B68" s="5"/>
      <c r="C68" s="5"/>
      <c r="D68" s="5"/>
      <c r="E68" s="20">
        <f>E66-E67</f>
        <v>0</v>
      </c>
      <c r="F68" s="38"/>
      <c r="G68" s="38"/>
      <c r="H68" s="38"/>
      <c r="I68" s="38"/>
      <c r="J68" s="38"/>
      <c r="K68" s="38"/>
      <c r="L68" s="18"/>
      <c r="M68" s="18"/>
    </row>
    <row r="69" spans="1:13" ht="18">
      <c r="A69" s="39" t="s">
        <v>172</v>
      </c>
      <c r="B69" s="10"/>
      <c r="C69" s="10"/>
      <c r="D69" s="10"/>
      <c r="E69" s="21" t="e">
        <f>L37</f>
        <v>#DIV/0!</v>
      </c>
      <c r="F69" s="38"/>
      <c r="G69" s="38"/>
      <c r="H69" s="38"/>
      <c r="I69" s="38"/>
      <c r="J69" s="38"/>
      <c r="K69" s="38"/>
      <c r="L69" s="18"/>
      <c r="M69" s="18"/>
    </row>
    <row r="70" spans="1:13" ht="18">
      <c r="A70" s="89" t="s">
        <v>173</v>
      </c>
      <c r="B70" s="5"/>
      <c r="C70" s="5"/>
      <c r="D70" s="5"/>
      <c r="E70" s="20" t="e">
        <f>E68-E69</f>
        <v>#DIV/0!</v>
      </c>
      <c r="F70" s="38"/>
      <c r="G70" s="38"/>
      <c r="H70" s="38"/>
      <c r="I70" s="38"/>
      <c r="J70" s="38"/>
      <c r="K70" s="38"/>
      <c r="L70" s="18"/>
      <c r="M70" s="18"/>
    </row>
    <row r="71" spans="1:13" ht="18.75" thickBot="1">
      <c r="A71" s="90" t="s">
        <v>227</v>
      </c>
      <c r="B71" s="40"/>
      <c r="C71" s="40"/>
      <c r="D71" s="40"/>
      <c r="E71" s="66" t="e">
        <f>E70/E68</f>
        <v>#DIV/0!</v>
      </c>
      <c r="F71" s="38"/>
      <c r="G71" s="38"/>
      <c r="H71" s="38"/>
      <c r="I71" s="38"/>
      <c r="J71" s="38"/>
      <c r="K71" s="38"/>
      <c r="L71" s="18"/>
      <c r="M71" s="18"/>
    </row>
    <row r="72" spans="1:13" ht="18">
      <c r="A72" s="38"/>
      <c r="B72" s="38"/>
      <c r="C72" s="38"/>
      <c r="D72" s="38"/>
      <c r="E72" s="38"/>
      <c r="F72" s="38"/>
      <c r="G72" s="38"/>
      <c r="H72" s="38"/>
      <c r="I72" s="38"/>
      <c r="J72" s="38"/>
      <c r="K72" s="38"/>
      <c r="L72" s="18"/>
      <c r="M72" s="18"/>
    </row>
    <row r="73" spans="1:13">
      <c r="A73" s="18"/>
      <c r="B73" s="18"/>
      <c r="C73" s="18"/>
      <c r="D73" s="18"/>
      <c r="E73" s="18"/>
      <c r="F73" s="18"/>
      <c r="G73" s="18"/>
      <c r="H73" s="18"/>
      <c r="I73" s="18"/>
      <c r="J73" s="18"/>
      <c r="K73" s="18"/>
      <c r="L73" s="18"/>
      <c r="M73" s="18"/>
    </row>
    <row r="74" spans="1:13">
      <c r="A74" s="18"/>
      <c r="B74" s="18"/>
      <c r="C74" s="18"/>
      <c r="D74" s="18"/>
      <c r="E74" s="18"/>
      <c r="F74" s="18"/>
      <c r="G74" s="18"/>
      <c r="H74" s="18"/>
      <c r="I74" s="18"/>
      <c r="J74" s="18"/>
      <c r="K74" s="18"/>
      <c r="L74" s="18"/>
      <c r="M74" s="18"/>
    </row>
    <row r="75" spans="1:13">
      <c r="A75" s="18"/>
      <c r="B75" s="18"/>
      <c r="C75" s="18"/>
      <c r="D75" s="18"/>
      <c r="E75" s="18"/>
      <c r="F75" s="18"/>
      <c r="G75" s="18"/>
      <c r="H75" s="18"/>
      <c r="I75" s="18"/>
      <c r="J75" s="18"/>
      <c r="K75" s="18"/>
      <c r="L75" s="18"/>
      <c r="M75" s="18"/>
    </row>
    <row r="76" spans="1:13">
      <c r="A76" s="18"/>
      <c r="B76" s="18"/>
      <c r="C76" s="18"/>
      <c r="D76" s="18"/>
      <c r="E76" s="18"/>
      <c r="F76" s="18"/>
      <c r="G76" s="18"/>
      <c r="H76" s="18"/>
      <c r="I76" s="18"/>
      <c r="J76" s="18"/>
      <c r="K76" s="18"/>
      <c r="L76" s="18"/>
      <c r="M76" s="18"/>
    </row>
    <row r="77" spans="1:13">
      <c r="A77" s="18"/>
      <c r="B77" s="18"/>
      <c r="C77" s="18"/>
      <c r="D77" s="18"/>
      <c r="E77" s="18"/>
      <c r="F77" s="18"/>
      <c r="G77" s="18"/>
      <c r="H77" s="18"/>
      <c r="I77" s="18"/>
      <c r="J77" s="18"/>
      <c r="K77" s="18"/>
      <c r="L77" s="18"/>
      <c r="M77" s="18"/>
    </row>
    <row r="78" spans="1:13">
      <c r="A78" s="18"/>
      <c r="B78" s="18"/>
      <c r="C78" s="18"/>
      <c r="D78" s="18"/>
      <c r="E78" s="18"/>
      <c r="F78" s="18"/>
      <c r="G78" s="18"/>
      <c r="H78" s="18"/>
      <c r="I78" s="18"/>
      <c r="J78" s="18"/>
      <c r="K78" s="18"/>
      <c r="L78" s="18"/>
      <c r="M78" s="18"/>
    </row>
  </sheetData>
  <mergeCells count="10">
    <mergeCell ref="A47:B47"/>
    <mergeCell ref="A41:E42"/>
    <mergeCell ref="A58:E58"/>
    <mergeCell ref="A1:K1"/>
    <mergeCell ref="B2:J2"/>
    <mergeCell ref="B3:D3"/>
    <mergeCell ref="E3:G3"/>
    <mergeCell ref="H3:J3"/>
    <mergeCell ref="A38:K38"/>
    <mergeCell ref="A40:K40"/>
  </mergeCells>
  <conditionalFormatting sqref="H41:I41 H39:I39">
    <cfRule type="cellIs" dxfId="15" priority="2" stopIfTrue="1" operator="lessThan">
      <formula>0</formula>
    </cfRule>
  </conditionalFormatting>
  <conditionalFormatting sqref="H5:J37">
    <cfRule type="cellIs" dxfId="14" priority="1" stopIfTrue="1" operator="greaterThan">
      <formula>0</formula>
    </cfRule>
  </conditionalFormatting>
  <printOptions gridLinesSet="0"/>
  <pageMargins left="0.74803149606299213" right="0.74803149606299213" top="0.98425196850393704" bottom="0.98425196850393704" header="0.51181102362204722" footer="0.51181102362204722"/>
  <pageSetup paperSize="9" scale="84" orientation="landscape" r:id="rId1"/>
  <headerFooter alignWithMargins="0">
    <oddHeader>&amp;A</oddHeader>
    <oddFooter>Side &amp;P</oddFooter>
  </headerFooter>
  <rowBreaks count="1" manualBreakCount="1">
    <brk id="3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10</vt:i4>
      </vt:variant>
    </vt:vector>
  </HeadingPairs>
  <TitlesOfParts>
    <vt:vector size="27" baseType="lpstr">
      <vt:lpstr>Pārdošanas plāns</vt:lpstr>
      <vt:lpstr>Izmaksu plāns</vt:lpstr>
      <vt:lpstr>Likviditātes plāns</vt:lpstr>
      <vt:lpstr>Kapitāla plāns</vt:lpstr>
      <vt:lpstr>Operatīvā budžeta pārskats</vt:lpstr>
      <vt:lpstr>Izmaksu specifikācija</vt:lpstr>
      <vt:lpstr>Produkta piemērs</vt:lpstr>
      <vt:lpstr>Produkts 1</vt:lpstr>
      <vt:lpstr>Produkts 2</vt:lpstr>
      <vt:lpstr>Produkts 3</vt:lpstr>
      <vt:lpstr>Produkts 4</vt:lpstr>
      <vt:lpstr>Produkts 5</vt:lpstr>
      <vt:lpstr>Produkts 6</vt:lpstr>
      <vt:lpstr>Produkts 7</vt:lpstr>
      <vt:lpstr>Produkts 8</vt:lpstr>
      <vt:lpstr>Produkts nn</vt:lpstr>
      <vt:lpstr>Cenu lapa</vt:lpstr>
      <vt:lpstr>'Produkta piemērs'!Print_Area</vt:lpstr>
      <vt:lpstr>'Produkts 1'!Print_Area</vt:lpstr>
      <vt:lpstr>'Produkts 2'!Print_Area</vt:lpstr>
      <vt:lpstr>'Produkts 3'!Print_Area</vt:lpstr>
      <vt:lpstr>'Produkts 4'!Print_Area</vt:lpstr>
      <vt:lpstr>'Produkts 5'!Print_Area</vt:lpstr>
      <vt:lpstr>'Produkts 6'!Print_Area</vt:lpstr>
      <vt:lpstr>'Produkts 7'!Print_Area</vt:lpstr>
      <vt:lpstr>'Produkts 8'!Print_Area</vt:lpstr>
      <vt:lpstr>'Produkts nn'!Print_Area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Skjema for beregning av driftsoverskot</dc:title>
  <dc:creator>Viggo Johannessen</dc:creator>
  <cp:lastModifiedBy>lauma</cp:lastModifiedBy>
  <cp:lastPrinted>2017-03-15T08:23:22Z</cp:lastPrinted>
  <dcterms:created xsi:type="dcterms:W3CDTF">2003-01-24T14:38:01Z</dcterms:created>
  <dcterms:modified xsi:type="dcterms:W3CDTF">2020-04-28T10:14:08Z</dcterms:modified>
</cp:coreProperties>
</file>