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r-Arvid Pedersen\OneDrive - Næringshagen i Hardanger AS\Dokumenter\Målbedrifter og prosjekt\Baltic Sea Food\"/>
    </mc:Choice>
  </mc:AlternateContent>
  <xr:revisionPtr revIDLastSave="57" documentId="6_{D8C54121-3C6F-4297-93BD-42D7B2DB3E80}" xr6:coauthVersionLast="40" xr6:coauthVersionMax="40" xr10:uidLastSave="{02C7FCC6-D46F-4402-9F21-2ABA828B3EB4}"/>
  <bookViews>
    <workbookView xWindow="3180" yWindow="60" windowWidth="11508" windowHeight="5952" tabRatio="844" activeTab="2" xr2:uid="{00000000-000D-0000-FFFF-FFFF00000000}"/>
  </bookViews>
  <sheets>
    <sheet name="Sales budget" sheetId="44" r:id="rId1"/>
    <sheet name="Cost budget" sheetId="45" r:id="rId2"/>
    <sheet name="Liquidity budget" sheetId="46" r:id="rId3"/>
    <sheet name="Capital budget" sheetId="47" r:id="rId4"/>
    <sheet name="Overview operation budget" sheetId="49" r:id="rId5"/>
    <sheet name="Specification of costs" sheetId="18" r:id="rId6"/>
    <sheet name="Example product" sheetId="22" r:id="rId7"/>
    <sheet name="Product 1" sheetId="35" r:id="rId8"/>
    <sheet name="Product 2" sheetId="36" r:id="rId9"/>
    <sheet name="Product 3" sheetId="37" r:id="rId10"/>
    <sheet name="Product 4" sheetId="38" r:id="rId11"/>
    <sheet name="Product 5" sheetId="39" r:id="rId12"/>
    <sheet name="Product 6" sheetId="40" r:id="rId13"/>
    <sheet name="Product 7" sheetId="42" r:id="rId14"/>
    <sheet name="Product 8" sheetId="43" r:id="rId15"/>
    <sheet name="Product nn" sheetId="41" r:id="rId16"/>
    <sheet name="Price list" sheetId="19" r:id="rId17"/>
  </sheets>
  <definedNames>
    <definedName name="_xlnm.Print_Area" localSheetId="6">'Example product'!$A$1:$K$36</definedName>
    <definedName name="_xlnm.Print_Area" localSheetId="7">'Product 1'!$A$1:$K$37</definedName>
    <definedName name="_xlnm.Print_Area" localSheetId="8">'Product 2'!$A$1:$K$36</definedName>
    <definedName name="_xlnm.Print_Area" localSheetId="9">'Product 3'!$A$1:$K$36</definedName>
    <definedName name="_xlnm.Print_Area" localSheetId="10">'Product 4'!$A$1:$K$36</definedName>
    <definedName name="_xlnm.Print_Area" localSheetId="11">'Product 5'!$A$1:$K$36</definedName>
    <definedName name="_xlnm.Print_Area" localSheetId="12">'Product 6'!$A$1:$K$36</definedName>
    <definedName name="_xlnm.Print_Area" localSheetId="13">'Product 7'!$A$1:$K$36</definedName>
    <definedName name="_xlnm.Print_Area" localSheetId="14">'Product 8'!$A$1:$K$36</definedName>
    <definedName name="_xlnm.Print_Area" localSheetId="15">'Product nn'!$A$1:$K$36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" i="46" l="1"/>
  <c r="Q11" i="46"/>
  <c r="P12" i="46"/>
  <c r="Q12" i="46"/>
  <c r="P13" i="46"/>
  <c r="Q13" i="46"/>
  <c r="C13" i="46"/>
  <c r="P14" i="46"/>
  <c r="C11" i="45"/>
  <c r="C11" i="46" s="1"/>
  <c r="C12" i="45"/>
  <c r="B15" i="49" s="1"/>
  <c r="P5" i="46"/>
  <c r="P4" i="46"/>
  <c r="P24" i="46"/>
  <c r="P23" i="46"/>
  <c r="P22" i="46"/>
  <c r="P21" i="46"/>
  <c r="P20" i="46"/>
  <c r="P19" i="46"/>
  <c r="P18" i="46"/>
  <c r="P17" i="46"/>
  <c r="P16" i="46"/>
  <c r="P15" i="46"/>
  <c r="P10" i="46"/>
  <c r="P9" i="46"/>
  <c r="P8" i="46"/>
  <c r="P7" i="46"/>
  <c r="C12" i="46" l="1"/>
  <c r="B9" i="47"/>
  <c r="B8" i="47"/>
  <c r="B7" i="47"/>
  <c r="B37" i="47"/>
  <c r="B31" i="47"/>
  <c r="B25" i="47"/>
  <c r="B14" i="47"/>
  <c r="B6" i="47"/>
  <c r="B36" i="49"/>
  <c r="B35" i="49"/>
  <c r="B34" i="49"/>
  <c r="B26" i="49"/>
  <c r="B27" i="49"/>
  <c r="B28" i="49"/>
  <c r="B25" i="49"/>
  <c r="B23" i="49"/>
  <c r="B22" i="49"/>
  <c r="B21" i="49"/>
  <c r="B5" i="49"/>
  <c r="C5" i="46"/>
  <c r="B29" i="49" l="1"/>
  <c r="B24" i="49"/>
  <c r="B10" i="47"/>
  <c r="B15" i="47" s="1"/>
  <c r="B11" i="47"/>
  <c r="D8" i="35"/>
  <c r="G8" i="35"/>
  <c r="H8" i="35"/>
  <c r="I8" i="35"/>
  <c r="J8" i="35"/>
  <c r="D9" i="35"/>
  <c r="G9" i="35"/>
  <c r="J9" i="35" s="1"/>
  <c r="H9" i="35"/>
  <c r="I9" i="35"/>
  <c r="D10" i="35"/>
  <c r="G10" i="35"/>
  <c r="J10" i="35" s="1"/>
  <c r="H10" i="35"/>
  <c r="I10" i="35"/>
  <c r="D11" i="35"/>
  <c r="G11" i="35"/>
  <c r="H11" i="35"/>
  <c r="I11" i="35"/>
  <c r="J11" i="35"/>
  <c r="D12" i="35"/>
  <c r="G12" i="35"/>
  <c r="J12" i="35" s="1"/>
  <c r="H12" i="35"/>
  <c r="I12" i="35"/>
  <c r="D13" i="35"/>
  <c r="G13" i="35"/>
  <c r="J13" i="35" s="1"/>
  <c r="H13" i="35"/>
  <c r="I13" i="35"/>
  <c r="D14" i="35"/>
  <c r="G14" i="35"/>
  <c r="J14" i="35" s="1"/>
  <c r="H14" i="35"/>
  <c r="I14" i="35"/>
  <c r="D8" i="36"/>
  <c r="J8" i="36" s="1"/>
  <c r="G8" i="36"/>
  <c r="H8" i="36"/>
  <c r="I8" i="36"/>
  <c r="D9" i="36"/>
  <c r="G9" i="36"/>
  <c r="J9" i="36" s="1"/>
  <c r="H9" i="36"/>
  <c r="I9" i="36"/>
  <c r="D10" i="36"/>
  <c r="G10" i="36"/>
  <c r="J10" i="36" s="1"/>
  <c r="H10" i="36"/>
  <c r="I10" i="36"/>
  <c r="D11" i="36"/>
  <c r="G11" i="36"/>
  <c r="J11" i="36" s="1"/>
  <c r="H11" i="36"/>
  <c r="I11" i="36"/>
  <c r="D12" i="36"/>
  <c r="G12" i="36"/>
  <c r="J12" i="36" s="1"/>
  <c r="H12" i="36"/>
  <c r="I12" i="36"/>
  <c r="D13" i="36"/>
  <c r="G13" i="36"/>
  <c r="H13" i="36"/>
  <c r="I13" i="36"/>
  <c r="D14" i="36"/>
  <c r="G14" i="36"/>
  <c r="J14" i="36" s="1"/>
  <c r="H14" i="36"/>
  <c r="I14" i="36"/>
  <c r="D8" i="37"/>
  <c r="G8" i="37"/>
  <c r="H8" i="37"/>
  <c r="I8" i="37"/>
  <c r="J8" i="37"/>
  <c r="D9" i="37"/>
  <c r="G9" i="37"/>
  <c r="H9" i="37"/>
  <c r="I9" i="37"/>
  <c r="J9" i="37"/>
  <c r="D10" i="37"/>
  <c r="G10" i="37"/>
  <c r="J10" i="37" s="1"/>
  <c r="H10" i="37"/>
  <c r="I10" i="37"/>
  <c r="D11" i="37"/>
  <c r="G11" i="37"/>
  <c r="H11" i="37"/>
  <c r="I11" i="37"/>
  <c r="J11" i="37"/>
  <c r="D12" i="37"/>
  <c r="G12" i="37"/>
  <c r="J12" i="37" s="1"/>
  <c r="H12" i="37"/>
  <c r="I12" i="37"/>
  <c r="D13" i="37"/>
  <c r="G13" i="37"/>
  <c r="J13" i="37" s="1"/>
  <c r="H13" i="37"/>
  <c r="I13" i="37"/>
  <c r="D14" i="37"/>
  <c r="G14" i="37"/>
  <c r="J14" i="37" s="1"/>
  <c r="H14" i="37"/>
  <c r="I14" i="37"/>
  <c r="D8" i="38"/>
  <c r="G8" i="38"/>
  <c r="H8" i="38"/>
  <c r="I8" i="38"/>
  <c r="J8" i="38"/>
  <c r="D9" i="38"/>
  <c r="G9" i="38"/>
  <c r="J9" i="38" s="1"/>
  <c r="H9" i="38"/>
  <c r="I9" i="38"/>
  <c r="D10" i="38"/>
  <c r="G10" i="38"/>
  <c r="J10" i="38" s="1"/>
  <c r="H10" i="38"/>
  <c r="I10" i="38"/>
  <c r="D11" i="38"/>
  <c r="G11" i="38"/>
  <c r="H11" i="38"/>
  <c r="I11" i="38"/>
  <c r="J11" i="38"/>
  <c r="D12" i="38"/>
  <c r="G12" i="38"/>
  <c r="J12" i="38" s="1"/>
  <c r="H12" i="38"/>
  <c r="I12" i="38"/>
  <c r="D13" i="38"/>
  <c r="G13" i="38"/>
  <c r="J13" i="38" s="1"/>
  <c r="H13" i="38"/>
  <c r="I13" i="38"/>
  <c r="D14" i="38"/>
  <c r="G14" i="38"/>
  <c r="J14" i="38" s="1"/>
  <c r="H14" i="38"/>
  <c r="I14" i="38"/>
  <c r="D8" i="39"/>
  <c r="G8" i="39"/>
  <c r="J8" i="39" s="1"/>
  <c r="H8" i="39"/>
  <c r="I8" i="39"/>
  <c r="D9" i="39"/>
  <c r="G9" i="39"/>
  <c r="H9" i="39"/>
  <c r="I9" i="39"/>
  <c r="J9" i="39"/>
  <c r="D10" i="39"/>
  <c r="G10" i="39"/>
  <c r="H10" i="39"/>
  <c r="I10" i="39"/>
  <c r="J10" i="39"/>
  <c r="D11" i="39"/>
  <c r="G11" i="39"/>
  <c r="J11" i="39" s="1"/>
  <c r="H11" i="39"/>
  <c r="I11" i="39"/>
  <c r="D12" i="39"/>
  <c r="G12" i="39"/>
  <c r="J12" i="39" s="1"/>
  <c r="H12" i="39"/>
  <c r="I12" i="39"/>
  <c r="D13" i="39"/>
  <c r="G13" i="39"/>
  <c r="H13" i="39"/>
  <c r="I13" i="39"/>
  <c r="J13" i="39"/>
  <c r="D14" i="39"/>
  <c r="G14" i="39"/>
  <c r="J14" i="39" s="1"/>
  <c r="H14" i="39"/>
  <c r="I14" i="39"/>
  <c r="D8" i="40"/>
  <c r="G8" i="40"/>
  <c r="H8" i="40"/>
  <c r="I8" i="40"/>
  <c r="J8" i="40"/>
  <c r="D9" i="40"/>
  <c r="G9" i="40"/>
  <c r="H9" i="40"/>
  <c r="I9" i="40"/>
  <c r="J9" i="40"/>
  <c r="D10" i="40"/>
  <c r="G10" i="40"/>
  <c r="J10" i="40" s="1"/>
  <c r="H10" i="40"/>
  <c r="I10" i="40"/>
  <c r="D11" i="40"/>
  <c r="G11" i="40"/>
  <c r="H11" i="40"/>
  <c r="I11" i="40"/>
  <c r="J11" i="40"/>
  <c r="D12" i="40"/>
  <c r="G12" i="40"/>
  <c r="J12" i="40" s="1"/>
  <c r="H12" i="40"/>
  <c r="I12" i="40"/>
  <c r="D13" i="40"/>
  <c r="G13" i="40"/>
  <c r="J13" i="40" s="1"/>
  <c r="H13" i="40"/>
  <c r="I13" i="40"/>
  <c r="D14" i="40"/>
  <c r="G14" i="40"/>
  <c r="J14" i="40" s="1"/>
  <c r="H14" i="40"/>
  <c r="I14" i="40"/>
  <c r="D8" i="42"/>
  <c r="G8" i="42"/>
  <c r="H8" i="42"/>
  <c r="I8" i="42"/>
  <c r="J8" i="42"/>
  <c r="D9" i="42"/>
  <c r="G9" i="42"/>
  <c r="H9" i="42"/>
  <c r="I9" i="42"/>
  <c r="J9" i="42"/>
  <c r="D10" i="42"/>
  <c r="G10" i="42"/>
  <c r="J10" i="42" s="1"/>
  <c r="H10" i="42"/>
  <c r="I10" i="42"/>
  <c r="D11" i="42"/>
  <c r="G11" i="42"/>
  <c r="H11" i="42"/>
  <c r="I11" i="42"/>
  <c r="J11" i="42"/>
  <c r="D12" i="42"/>
  <c r="G12" i="42"/>
  <c r="J12" i="42" s="1"/>
  <c r="H12" i="42"/>
  <c r="I12" i="42"/>
  <c r="D13" i="42"/>
  <c r="G13" i="42"/>
  <c r="H13" i="42"/>
  <c r="I13" i="42"/>
  <c r="J13" i="42"/>
  <c r="D14" i="42"/>
  <c r="G14" i="42"/>
  <c r="J14" i="42" s="1"/>
  <c r="H14" i="42"/>
  <c r="I14" i="42"/>
  <c r="D8" i="43"/>
  <c r="G8" i="43"/>
  <c r="J8" i="43" s="1"/>
  <c r="H8" i="43"/>
  <c r="I8" i="43"/>
  <c r="D9" i="43"/>
  <c r="G9" i="43"/>
  <c r="H9" i="43"/>
  <c r="I9" i="43"/>
  <c r="J9" i="43"/>
  <c r="D10" i="43"/>
  <c r="G10" i="43"/>
  <c r="H10" i="43"/>
  <c r="I10" i="43"/>
  <c r="J10" i="43"/>
  <c r="D11" i="43"/>
  <c r="G11" i="43"/>
  <c r="J11" i="43" s="1"/>
  <c r="H11" i="43"/>
  <c r="I11" i="43"/>
  <c r="D12" i="43"/>
  <c r="G12" i="43"/>
  <c r="J12" i="43" s="1"/>
  <c r="H12" i="43"/>
  <c r="I12" i="43"/>
  <c r="D13" i="43"/>
  <c r="G13" i="43"/>
  <c r="H13" i="43"/>
  <c r="I13" i="43"/>
  <c r="J13" i="43"/>
  <c r="D14" i="43"/>
  <c r="G14" i="43"/>
  <c r="J14" i="43" s="1"/>
  <c r="H14" i="43"/>
  <c r="I14" i="43"/>
  <c r="D8" i="41"/>
  <c r="G8" i="41"/>
  <c r="H8" i="41"/>
  <c r="I8" i="41"/>
  <c r="J8" i="41"/>
  <c r="D9" i="41"/>
  <c r="G9" i="41"/>
  <c r="H9" i="41"/>
  <c r="I9" i="41"/>
  <c r="J9" i="41"/>
  <c r="D10" i="41"/>
  <c r="G10" i="41"/>
  <c r="J10" i="41" s="1"/>
  <c r="H10" i="41"/>
  <c r="I10" i="41"/>
  <c r="D11" i="41"/>
  <c r="G11" i="41"/>
  <c r="H11" i="41"/>
  <c r="I11" i="41"/>
  <c r="J11" i="41"/>
  <c r="D12" i="41"/>
  <c r="G12" i="41"/>
  <c r="H12" i="41"/>
  <c r="I12" i="41"/>
  <c r="J12" i="41"/>
  <c r="D13" i="41"/>
  <c r="G13" i="41"/>
  <c r="J13" i="41" s="1"/>
  <c r="H13" i="41"/>
  <c r="I13" i="41"/>
  <c r="D14" i="41"/>
  <c r="G14" i="41"/>
  <c r="J14" i="41" s="1"/>
  <c r="H14" i="41"/>
  <c r="I14" i="41"/>
  <c r="Q24" i="46"/>
  <c r="Q23" i="46"/>
  <c r="Q22" i="46"/>
  <c r="Q19" i="46"/>
  <c r="Q21" i="46"/>
  <c r="Q18" i="46"/>
  <c r="Q17" i="46"/>
  <c r="Q16" i="46"/>
  <c r="Q15" i="46"/>
  <c r="Q5" i="46"/>
  <c r="P25" i="46"/>
  <c r="Q25" i="46" s="1"/>
  <c r="P6" i="46"/>
  <c r="Q6" i="46" s="1"/>
  <c r="O25" i="46"/>
  <c r="N25" i="46"/>
  <c r="M25" i="46"/>
  <c r="L25" i="46"/>
  <c r="K25" i="46"/>
  <c r="J25" i="46"/>
  <c r="I25" i="46"/>
  <c r="H25" i="46"/>
  <c r="G25" i="46"/>
  <c r="F25" i="46"/>
  <c r="E25" i="46"/>
  <c r="D25" i="46"/>
  <c r="O6" i="46"/>
  <c r="O27" i="46" s="1"/>
  <c r="N6" i="46"/>
  <c r="M6" i="46"/>
  <c r="M27" i="46" s="1"/>
  <c r="L6" i="46"/>
  <c r="L27" i="46" s="1"/>
  <c r="K6" i="46"/>
  <c r="K27" i="46" s="1"/>
  <c r="J6" i="46"/>
  <c r="J27" i="46" s="1"/>
  <c r="I6" i="46"/>
  <c r="I27" i="46" s="1"/>
  <c r="H6" i="46"/>
  <c r="H27" i="46" s="1"/>
  <c r="G6" i="46"/>
  <c r="G27" i="46" s="1"/>
  <c r="F6" i="46"/>
  <c r="E6" i="46"/>
  <c r="D6" i="46"/>
  <c r="D27" i="46" s="1"/>
  <c r="D28" i="46" s="1"/>
  <c r="E26" i="46" s="1"/>
  <c r="C16" i="45"/>
  <c r="B18" i="49" s="1"/>
  <c r="C22" i="45"/>
  <c r="C15" i="45"/>
  <c r="B17" i="49" s="1"/>
  <c r="C21" i="45"/>
  <c r="B21" i="45" s="1"/>
  <c r="B23" i="45" s="1"/>
  <c r="C5" i="45"/>
  <c r="B9" i="49" s="1"/>
  <c r="C6" i="45"/>
  <c r="B10" i="49" s="1"/>
  <c r="C7" i="45"/>
  <c r="B11" i="49" s="1"/>
  <c r="C4" i="45"/>
  <c r="B8" i="49" s="1"/>
  <c r="C3" i="45"/>
  <c r="B7" i="49" s="1"/>
  <c r="C14" i="45"/>
  <c r="B16" i="49" s="1"/>
  <c r="B30" i="49" l="1"/>
  <c r="E27" i="46"/>
  <c r="E28" i="46" s="1"/>
  <c r="F26" i="46" s="1"/>
  <c r="J13" i="36"/>
  <c r="P27" i="46"/>
  <c r="Q27" i="46"/>
  <c r="F27" i="46"/>
  <c r="N27" i="46"/>
  <c r="C23" i="45"/>
  <c r="B30" i="44"/>
  <c r="B25" i="44"/>
  <c r="F28" i="46" l="1"/>
  <c r="G26" i="46" s="1"/>
  <c r="G28" i="46" s="1"/>
  <c r="H26" i="46" s="1"/>
  <c r="H28" i="46" s="1"/>
  <c r="I26" i="46" s="1"/>
  <c r="I28" i="46" s="1"/>
  <c r="J26" i="46" s="1"/>
  <c r="J28" i="46" s="1"/>
  <c r="K26" i="46" s="1"/>
  <c r="K28" i="46" s="1"/>
  <c r="L26" i="46" s="1"/>
  <c r="L28" i="46" s="1"/>
  <c r="M26" i="46" s="1"/>
  <c r="M28" i="46" s="1"/>
  <c r="N26" i="46" s="1"/>
  <c r="N28" i="46" s="1"/>
  <c r="O26" i="46" s="1"/>
  <c r="O28" i="46" s="1"/>
  <c r="P26" i="46" s="1"/>
  <c r="P28" i="46" s="1"/>
  <c r="Q26" i="46" s="1"/>
  <c r="Q28" i="46" s="1"/>
  <c r="B31" i="44"/>
  <c r="C10" i="44"/>
  <c r="C9" i="44"/>
  <c r="C8" i="44"/>
  <c r="C7" i="44"/>
  <c r="C6" i="44"/>
  <c r="C5" i="44"/>
  <c r="C4" i="44"/>
  <c r="C3" i="44"/>
  <c r="A4" i="44"/>
  <c r="A5" i="44"/>
  <c r="A6" i="44"/>
  <c r="A7" i="44"/>
  <c r="A8" i="44"/>
  <c r="A9" i="44"/>
  <c r="A10" i="44"/>
  <c r="A3" i="44"/>
  <c r="C12" i="44" l="1"/>
  <c r="E67" i="41"/>
  <c r="E68" i="41" s="1"/>
  <c r="D60" i="41"/>
  <c r="D61" i="41" s="1"/>
  <c r="E51" i="41"/>
  <c r="E52" i="41" s="1"/>
  <c r="D44" i="41"/>
  <c r="D45" i="41" s="1"/>
  <c r="I35" i="41"/>
  <c r="H35" i="41"/>
  <c r="G35" i="41"/>
  <c r="D35" i="41"/>
  <c r="I34" i="41"/>
  <c r="H34" i="41"/>
  <c r="G34" i="41"/>
  <c r="D34" i="41"/>
  <c r="I33" i="41"/>
  <c r="H33" i="41"/>
  <c r="G33" i="41"/>
  <c r="D33" i="41"/>
  <c r="I32" i="41"/>
  <c r="H32" i="41"/>
  <c r="G32" i="41"/>
  <c r="D32" i="41"/>
  <c r="I31" i="41"/>
  <c r="H31" i="41"/>
  <c r="G31" i="41"/>
  <c r="D31" i="41"/>
  <c r="I30" i="41"/>
  <c r="H30" i="41"/>
  <c r="G30" i="41"/>
  <c r="D30" i="41"/>
  <c r="I29" i="41"/>
  <c r="H29" i="41"/>
  <c r="G29" i="41"/>
  <c r="D29" i="41"/>
  <c r="I28" i="41"/>
  <c r="H28" i="41"/>
  <c r="G28" i="41"/>
  <c r="D28" i="41"/>
  <c r="I27" i="41"/>
  <c r="H27" i="41"/>
  <c r="G27" i="41"/>
  <c r="G36" i="41" s="1"/>
  <c r="D27" i="41"/>
  <c r="I25" i="41"/>
  <c r="H25" i="41"/>
  <c r="G25" i="41"/>
  <c r="D25" i="41"/>
  <c r="I23" i="41"/>
  <c r="H23" i="41"/>
  <c r="G23" i="41"/>
  <c r="D23" i="41"/>
  <c r="I22" i="41"/>
  <c r="H22" i="41"/>
  <c r="G22" i="41"/>
  <c r="D22" i="41"/>
  <c r="I21" i="41"/>
  <c r="H21" i="41"/>
  <c r="G21" i="41"/>
  <c r="D21" i="41"/>
  <c r="I20" i="41"/>
  <c r="H20" i="41"/>
  <c r="G20" i="41"/>
  <c r="D20" i="41"/>
  <c r="I19" i="41"/>
  <c r="H19" i="41"/>
  <c r="G19" i="41"/>
  <c r="D19" i="41"/>
  <c r="I18" i="41"/>
  <c r="H18" i="41"/>
  <c r="G18" i="41"/>
  <c r="D18" i="41"/>
  <c r="I17" i="41"/>
  <c r="H17" i="41"/>
  <c r="G17" i="41"/>
  <c r="D17" i="41"/>
  <c r="I16" i="41"/>
  <c r="H16" i="41"/>
  <c r="G16" i="41"/>
  <c r="G26" i="41" s="1"/>
  <c r="D16" i="41"/>
  <c r="I7" i="41"/>
  <c r="H7" i="41"/>
  <c r="G7" i="41"/>
  <c r="D7" i="41"/>
  <c r="I6" i="41"/>
  <c r="H6" i="41"/>
  <c r="G6" i="41"/>
  <c r="D6" i="41"/>
  <c r="I5" i="41"/>
  <c r="H5" i="41"/>
  <c r="G5" i="41"/>
  <c r="D5" i="41"/>
  <c r="D15" i="41" s="1"/>
  <c r="E67" i="43"/>
  <c r="E68" i="43" s="1"/>
  <c r="D60" i="43"/>
  <c r="D61" i="43" s="1"/>
  <c r="E51" i="43"/>
  <c r="E52" i="43" s="1"/>
  <c r="D44" i="43"/>
  <c r="D45" i="43" s="1"/>
  <c r="I35" i="43"/>
  <c r="H35" i="43"/>
  <c r="G35" i="43"/>
  <c r="D35" i="43"/>
  <c r="I34" i="43"/>
  <c r="H34" i="43"/>
  <c r="G34" i="43"/>
  <c r="D34" i="43"/>
  <c r="I33" i="43"/>
  <c r="H33" i="43"/>
  <c r="G33" i="43"/>
  <c r="D33" i="43"/>
  <c r="I32" i="43"/>
  <c r="H32" i="43"/>
  <c r="G32" i="43"/>
  <c r="D32" i="43"/>
  <c r="I31" i="43"/>
  <c r="H31" i="43"/>
  <c r="G31" i="43"/>
  <c r="D31" i="43"/>
  <c r="I30" i="43"/>
  <c r="H30" i="43"/>
  <c r="G30" i="43"/>
  <c r="D30" i="43"/>
  <c r="I29" i="43"/>
  <c r="H29" i="43"/>
  <c r="G29" i="43"/>
  <c r="D29" i="43"/>
  <c r="I28" i="43"/>
  <c r="H28" i="43"/>
  <c r="G28" i="43"/>
  <c r="D28" i="43"/>
  <c r="I27" i="43"/>
  <c r="H27" i="43"/>
  <c r="G27" i="43"/>
  <c r="G36" i="43" s="1"/>
  <c r="D27" i="43"/>
  <c r="D36" i="43" s="1"/>
  <c r="I25" i="43"/>
  <c r="H25" i="43"/>
  <c r="G25" i="43"/>
  <c r="D25" i="43"/>
  <c r="I23" i="43"/>
  <c r="H23" i="43"/>
  <c r="G23" i="43"/>
  <c r="D23" i="43"/>
  <c r="I22" i="43"/>
  <c r="H22" i="43"/>
  <c r="G22" i="43"/>
  <c r="D22" i="43"/>
  <c r="I21" i="43"/>
  <c r="H21" i="43"/>
  <c r="G21" i="43"/>
  <c r="D21" i="43"/>
  <c r="I20" i="43"/>
  <c r="H20" i="43"/>
  <c r="G20" i="43"/>
  <c r="D20" i="43"/>
  <c r="I19" i="43"/>
  <c r="H19" i="43"/>
  <c r="G19" i="43"/>
  <c r="D19" i="43"/>
  <c r="I18" i="43"/>
  <c r="H18" i="43"/>
  <c r="G18" i="43"/>
  <c r="D18" i="43"/>
  <c r="I17" i="43"/>
  <c r="H17" i="43"/>
  <c r="G17" i="43"/>
  <c r="D17" i="43"/>
  <c r="I16" i="43"/>
  <c r="H16" i="43"/>
  <c r="G16" i="43"/>
  <c r="G26" i="43" s="1"/>
  <c r="D16" i="43"/>
  <c r="D26" i="43" s="1"/>
  <c r="I7" i="43"/>
  <c r="H7" i="43"/>
  <c r="G7" i="43"/>
  <c r="D7" i="43"/>
  <c r="I6" i="43"/>
  <c r="H6" i="43"/>
  <c r="G6" i="43"/>
  <c r="D6" i="43"/>
  <c r="I5" i="43"/>
  <c r="H5" i="43"/>
  <c r="G5" i="43"/>
  <c r="D5" i="43"/>
  <c r="D15" i="43" s="1"/>
  <c r="D37" i="43" s="1"/>
  <c r="E67" i="42"/>
  <c r="E68" i="42" s="1"/>
  <c r="D60" i="42"/>
  <c r="D61" i="42" s="1"/>
  <c r="E51" i="42"/>
  <c r="E52" i="42" s="1"/>
  <c r="D44" i="42"/>
  <c r="D45" i="42" s="1"/>
  <c r="I35" i="42"/>
  <c r="H35" i="42"/>
  <c r="G35" i="42"/>
  <c r="D35" i="42"/>
  <c r="I34" i="42"/>
  <c r="H34" i="42"/>
  <c r="G34" i="42"/>
  <c r="J34" i="42" s="1"/>
  <c r="D34" i="42"/>
  <c r="I33" i="42"/>
  <c r="H33" i="42"/>
  <c r="G33" i="42"/>
  <c r="J33" i="42" s="1"/>
  <c r="D33" i="42"/>
  <c r="I32" i="42"/>
  <c r="H32" i="42"/>
  <c r="G32" i="42"/>
  <c r="D32" i="42"/>
  <c r="I31" i="42"/>
  <c r="H31" i="42"/>
  <c r="G31" i="42"/>
  <c r="D31" i="42"/>
  <c r="I30" i="42"/>
  <c r="H30" i="42"/>
  <c r="G30" i="42"/>
  <c r="J30" i="42" s="1"/>
  <c r="D30" i="42"/>
  <c r="I29" i="42"/>
  <c r="H29" i="42"/>
  <c r="G29" i="42"/>
  <c r="J29" i="42" s="1"/>
  <c r="D29" i="42"/>
  <c r="I28" i="42"/>
  <c r="H28" i="42"/>
  <c r="G28" i="42"/>
  <c r="D28" i="42"/>
  <c r="I27" i="42"/>
  <c r="H27" i="42"/>
  <c r="G27" i="42"/>
  <c r="G36" i="42" s="1"/>
  <c r="D27" i="42"/>
  <c r="I25" i="42"/>
  <c r="H25" i="42"/>
  <c r="G25" i="42"/>
  <c r="D25" i="42"/>
  <c r="I23" i="42"/>
  <c r="H23" i="42"/>
  <c r="G23" i="42"/>
  <c r="J23" i="42" s="1"/>
  <c r="D23" i="42"/>
  <c r="I22" i="42"/>
  <c r="H22" i="42"/>
  <c r="G22" i="42"/>
  <c r="J22" i="42" s="1"/>
  <c r="D22" i="42"/>
  <c r="I21" i="42"/>
  <c r="H21" i="42"/>
  <c r="G21" i="42"/>
  <c r="J21" i="42" s="1"/>
  <c r="D21" i="42"/>
  <c r="I20" i="42"/>
  <c r="H20" i="42"/>
  <c r="G20" i="42"/>
  <c r="D20" i="42"/>
  <c r="I19" i="42"/>
  <c r="H19" i="42"/>
  <c r="G19" i="42"/>
  <c r="J19" i="42" s="1"/>
  <c r="D19" i="42"/>
  <c r="I18" i="42"/>
  <c r="H18" i="42"/>
  <c r="G18" i="42"/>
  <c r="J18" i="42" s="1"/>
  <c r="D18" i="42"/>
  <c r="I17" i="42"/>
  <c r="H17" i="42"/>
  <c r="G17" i="42"/>
  <c r="J17" i="42" s="1"/>
  <c r="D17" i="42"/>
  <c r="I16" i="42"/>
  <c r="H16" i="42"/>
  <c r="G16" i="42"/>
  <c r="G26" i="42" s="1"/>
  <c r="D16" i="42"/>
  <c r="I7" i="42"/>
  <c r="H7" i="42"/>
  <c r="G7" i="42"/>
  <c r="J7" i="42" s="1"/>
  <c r="D7" i="42"/>
  <c r="I6" i="42"/>
  <c r="H6" i="42"/>
  <c r="G6" i="42"/>
  <c r="D6" i="42"/>
  <c r="I5" i="42"/>
  <c r="H5" i="42"/>
  <c r="G5" i="42"/>
  <c r="J5" i="42" s="1"/>
  <c r="D5" i="42"/>
  <c r="D15" i="42" s="1"/>
  <c r="E67" i="40"/>
  <c r="E68" i="40" s="1"/>
  <c r="D60" i="40"/>
  <c r="D61" i="40" s="1"/>
  <c r="D62" i="40" s="1"/>
  <c r="E51" i="40"/>
  <c r="E52" i="40" s="1"/>
  <c r="D44" i="40"/>
  <c r="D45" i="40" s="1"/>
  <c r="I35" i="40"/>
  <c r="H35" i="40"/>
  <c r="G35" i="40"/>
  <c r="D35" i="40"/>
  <c r="I34" i="40"/>
  <c r="H34" i="40"/>
  <c r="G34" i="40"/>
  <c r="D34" i="40"/>
  <c r="I33" i="40"/>
  <c r="H33" i="40"/>
  <c r="G33" i="40"/>
  <c r="D33" i="40"/>
  <c r="I32" i="40"/>
  <c r="H32" i="40"/>
  <c r="G32" i="40"/>
  <c r="D32" i="40"/>
  <c r="I31" i="40"/>
  <c r="H31" i="40"/>
  <c r="G31" i="40"/>
  <c r="D31" i="40"/>
  <c r="I30" i="40"/>
  <c r="H30" i="40"/>
  <c r="G30" i="40"/>
  <c r="D30" i="40"/>
  <c r="I29" i="40"/>
  <c r="H29" i="40"/>
  <c r="G29" i="40"/>
  <c r="D29" i="40"/>
  <c r="I28" i="40"/>
  <c r="H28" i="40"/>
  <c r="G28" i="40"/>
  <c r="D28" i="40"/>
  <c r="I27" i="40"/>
  <c r="H27" i="40"/>
  <c r="G27" i="40"/>
  <c r="G36" i="40" s="1"/>
  <c r="D27" i="40"/>
  <c r="D36" i="40" s="1"/>
  <c r="I25" i="40"/>
  <c r="H25" i="40"/>
  <c r="G25" i="40"/>
  <c r="D25" i="40"/>
  <c r="I23" i="40"/>
  <c r="H23" i="40"/>
  <c r="G23" i="40"/>
  <c r="D23" i="40"/>
  <c r="I22" i="40"/>
  <c r="H22" i="40"/>
  <c r="G22" i="40"/>
  <c r="D22" i="40"/>
  <c r="I21" i="40"/>
  <c r="H21" i="40"/>
  <c r="G21" i="40"/>
  <c r="D21" i="40"/>
  <c r="I20" i="40"/>
  <c r="H20" i="40"/>
  <c r="G20" i="40"/>
  <c r="D20" i="40"/>
  <c r="I19" i="40"/>
  <c r="H19" i="40"/>
  <c r="G19" i="40"/>
  <c r="D19" i="40"/>
  <c r="I18" i="40"/>
  <c r="H18" i="40"/>
  <c r="G18" i="40"/>
  <c r="D18" i="40"/>
  <c r="I17" i="40"/>
  <c r="H17" i="40"/>
  <c r="G17" i="40"/>
  <c r="D17" i="40"/>
  <c r="I16" i="40"/>
  <c r="H16" i="40"/>
  <c r="G16" i="40"/>
  <c r="G26" i="40" s="1"/>
  <c r="D16" i="40"/>
  <c r="D26" i="40" s="1"/>
  <c r="I7" i="40"/>
  <c r="H7" i="40"/>
  <c r="G7" i="40"/>
  <c r="D7" i="40"/>
  <c r="I6" i="40"/>
  <c r="H6" i="40"/>
  <c r="G6" i="40"/>
  <c r="D6" i="40"/>
  <c r="I5" i="40"/>
  <c r="H5" i="40"/>
  <c r="G5" i="40"/>
  <c r="D5" i="40"/>
  <c r="E67" i="39"/>
  <c r="E68" i="39" s="1"/>
  <c r="D60" i="39"/>
  <c r="D61" i="39" s="1"/>
  <c r="E51" i="39"/>
  <c r="E52" i="39" s="1"/>
  <c r="D44" i="39"/>
  <c r="D45" i="39" s="1"/>
  <c r="I35" i="39"/>
  <c r="H35" i="39"/>
  <c r="G35" i="39"/>
  <c r="D35" i="39"/>
  <c r="I34" i="39"/>
  <c r="H34" i="39"/>
  <c r="G34" i="39"/>
  <c r="D34" i="39"/>
  <c r="I33" i="39"/>
  <c r="H33" i="39"/>
  <c r="G33" i="39"/>
  <c r="D33" i="39"/>
  <c r="I32" i="39"/>
  <c r="H32" i="39"/>
  <c r="G32" i="39"/>
  <c r="D32" i="39"/>
  <c r="I31" i="39"/>
  <c r="H31" i="39"/>
  <c r="G31" i="39"/>
  <c r="D31" i="39"/>
  <c r="I30" i="39"/>
  <c r="H30" i="39"/>
  <c r="G30" i="39"/>
  <c r="D30" i="39"/>
  <c r="I29" i="39"/>
  <c r="H29" i="39"/>
  <c r="G29" i="39"/>
  <c r="D29" i="39"/>
  <c r="I28" i="39"/>
  <c r="H28" i="39"/>
  <c r="G28" i="39"/>
  <c r="D28" i="39"/>
  <c r="I27" i="39"/>
  <c r="H27" i="39"/>
  <c r="G27" i="39"/>
  <c r="G36" i="39" s="1"/>
  <c r="D27" i="39"/>
  <c r="I25" i="39"/>
  <c r="H25" i="39"/>
  <c r="G25" i="39"/>
  <c r="D25" i="39"/>
  <c r="I23" i="39"/>
  <c r="H23" i="39"/>
  <c r="G23" i="39"/>
  <c r="D23" i="39"/>
  <c r="I22" i="39"/>
  <c r="H22" i="39"/>
  <c r="G22" i="39"/>
  <c r="D22" i="39"/>
  <c r="I21" i="39"/>
  <c r="H21" i="39"/>
  <c r="G21" i="39"/>
  <c r="D21" i="39"/>
  <c r="I20" i="39"/>
  <c r="H20" i="39"/>
  <c r="G20" i="39"/>
  <c r="D20" i="39"/>
  <c r="I19" i="39"/>
  <c r="H19" i="39"/>
  <c r="G19" i="39"/>
  <c r="D19" i="39"/>
  <c r="I18" i="39"/>
  <c r="H18" i="39"/>
  <c r="G18" i="39"/>
  <c r="D18" i="39"/>
  <c r="I17" i="39"/>
  <c r="H17" i="39"/>
  <c r="G17" i="39"/>
  <c r="D17" i="39"/>
  <c r="I16" i="39"/>
  <c r="H16" i="39"/>
  <c r="G16" i="39"/>
  <c r="G26" i="39" s="1"/>
  <c r="D16" i="39"/>
  <c r="I7" i="39"/>
  <c r="H7" i="39"/>
  <c r="G7" i="39"/>
  <c r="D7" i="39"/>
  <c r="I6" i="39"/>
  <c r="H6" i="39"/>
  <c r="G6" i="39"/>
  <c r="D6" i="39"/>
  <c r="I5" i="39"/>
  <c r="H5" i="39"/>
  <c r="G5" i="39"/>
  <c r="D5" i="39"/>
  <c r="D15" i="39" s="1"/>
  <c r="E67" i="38"/>
  <c r="E68" i="38" s="1"/>
  <c r="D60" i="38"/>
  <c r="D61" i="38" s="1"/>
  <c r="E51" i="38"/>
  <c r="E52" i="38" s="1"/>
  <c r="D44" i="38"/>
  <c r="D45" i="38" s="1"/>
  <c r="I35" i="38"/>
  <c r="H35" i="38"/>
  <c r="G35" i="38"/>
  <c r="D35" i="38"/>
  <c r="I34" i="38"/>
  <c r="H34" i="38"/>
  <c r="G34" i="38"/>
  <c r="D34" i="38"/>
  <c r="I33" i="38"/>
  <c r="H33" i="38"/>
  <c r="G33" i="38"/>
  <c r="D33" i="38"/>
  <c r="I32" i="38"/>
  <c r="H32" i="38"/>
  <c r="G32" i="38"/>
  <c r="D32" i="38"/>
  <c r="I31" i="38"/>
  <c r="H31" i="38"/>
  <c r="G31" i="38"/>
  <c r="D31" i="38"/>
  <c r="I30" i="38"/>
  <c r="H30" i="38"/>
  <c r="G30" i="38"/>
  <c r="D30" i="38"/>
  <c r="I29" i="38"/>
  <c r="H29" i="38"/>
  <c r="G29" i="38"/>
  <c r="D29" i="38"/>
  <c r="I28" i="38"/>
  <c r="H28" i="38"/>
  <c r="G28" i="38"/>
  <c r="D28" i="38"/>
  <c r="I27" i="38"/>
  <c r="H27" i="38"/>
  <c r="G27" i="38"/>
  <c r="G36" i="38" s="1"/>
  <c r="D27" i="38"/>
  <c r="D36" i="38" s="1"/>
  <c r="I25" i="38"/>
  <c r="H25" i="38"/>
  <c r="G25" i="38"/>
  <c r="D25" i="38"/>
  <c r="I23" i="38"/>
  <c r="H23" i="38"/>
  <c r="G23" i="38"/>
  <c r="D23" i="38"/>
  <c r="I22" i="38"/>
  <c r="H22" i="38"/>
  <c r="G22" i="38"/>
  <c r="D22" i="38"/>
  <c r="I21" i="38"/>
  <c r="H21" i="38"/>
  <c r="G21" i="38"/>
  <c r="D21" i="38"/>
  <c r="I20" i="38"/>
  <c r="H20" i="38"/>
  <c r="G20" i="38"/>
  <c r="D20" i="38"/>
  <c r="I19" i="38"/>
  <c r="H19" i="38"/>
  <c r="G19" i="38"/>
  <c r="D19" i="38"/>
  <c r="I18" i="38"/>
  <c r="H18" i="38"/>
  <c r="G18" i="38"/>
  <c r="D18" i="38"/>
  <c r="I17" i="38"/>
  <c r="H17" i="38"/>
  <c r="G17" i="38"/>
  <c r="D17" i="38"/>
  <c r="I16" i="38"/>
  <c r="H16" i="38"/>
  <c r="G16" i="38"/>
  <c r="D16" i="38"/>
  <c r="I7" i="38"/>
  <c r="H7" i="38"/>
  <c r="G7" i="38"/>
  <c r="D7" i="38"/>
  <c r="I6" i="38"/>
  <c r="H6" i="38"/>
  <c r="G6" i="38"/>
  <c r="D6" i="38"/>
  <c r="I5" i="38"/>
  <c r="H5" i="38"/>
  <c r="G5" i="38"/>
  <c r="D5" i="38"/>
  <c r="D15" i="38" s="1"/>
  <c r="E67" i="37"/>
  <c r="E68" i="37" s="1"/>
  <c r="D60" i="37"/>
  <c r="D61" i="37" s="1"/>
  <c r="E51" i="37"/>
  <c r="E52" i="37" s="1"/>
  <c r="D44" i="37"/>
  <c r="D45" i="37" s="1"/>
  <c r="I35" i="37"/>
  <c r="H35" i="37"/>
  <c r="G35" i="37"/>
  <c r="D35" i="37"/>
  <c r="I34" i="37"/>
  <c r="H34" i="37"/>
  <c r="G34" i="37"/>
  <c r="D34" i="37"/>
  <c r="I33" i="37"/>
  <c r="H33" i="37"/>
  <c r="G33" i="37"/>
  <c r="D33" i="37"/>
  <c r="I32" i="37"/>
  <c r="H32" i="37"/>
  <c r="G32" i="37"/>
  <c r="D32" i="37"/>
  <c r="I31" i="37"/>
  <c r="H31" i="37"/>
  <c r="G31" i="37"/>
  <c r="D31" i="37"/>
  <c r="I30" i="37"/>
  <c r="H30" i="37"/>
  <c r="G30" i="37"/>
  <c r="D30" i="37"/>
  <c r="I29" i="37"/>
  <c r="H29" i="37"/>
  <c r="G29" i="37"/>
  <c r="D29" i="37"/>
  <c r="I28" i="37"/>
  <c r="H28" i="37"/>
  <c r="G28" i="37"/>
  <c r="D28" i="37"/>
  <c r="I27" i="37"/>
  <c r="H27" i="37"/>
  <c r="G27" i="37"/>
  <c r="G36" i="37" s="1"/>
  <c r="D27" i="37"/>
  <c r="I25" i="37"/>
  <c r="H25" i="37"/>
  <c r="G25" i="37"/>
  <c r="D25" i="37"/>
  <c r="I23" i="37"/>
  <c r="H23" i="37"/>
  <c r="G23" i="37"/>
  <c r="D23" i="37"/>
  <c r="I22" i="37"/>
  <c r="H22" i="37"/>
  <c r="G22" i="37"/>
  <c r="D22" i="37"/>
  <c r="I21" i="37"/>
  <c r="H21" i="37"/>
  <c r="G21" i="37"/>
  <c r="D21" i="37"/>
  <c r="I20" i="37"/>
  <c r="H20" i="37"/>
  <c r="G20" i="37"/>
  <c r="D20" i="37"/>
  <c r="I19" i="37"/>
  <c r="H19" i="37"/>
  <c r="G19" i="37"/>
  <c r="D19" i="37"/>
  <c r="I18" i="37"/>
  <c r="H18" i="37"/>
  <c r="G18" i="37"/>
  <c r="D18" i="37"/>
  <c r="I17" i="37"/>
  <c r="H17" i="37"/>
  <c r="G17" i="37"/>
  <c r="D17" i="37"/>
  <c r="I16" i="37"/>
  <c r="H16" i="37"/>
  <c r="G16" i="37"/>
  <c r="G26" i="37" s="1"/>
  <c r="D16" i="37"/>
  <c r="D26" i="37" s="1"/>
  <c r="I7" i="37"/>
  <c r="H7" i="37"/>
  <c r="G7" i="37"/>
  <c r="D7" i="37"/>
  <c r="I6" i="37"/>
  <c r="H6" i="37"/>
  <c r="G6" i="37"/>
  <c r="D6" i="37"/>
  <c r="I5" i="37"/>
  <c r="H5" i="37"/>
  <c r="G5" i="37"/>
  <c r="D5" i="37"/>
  <c r="D15" i="37" s="1"/>
  <c r="E67" i="36"/>
  <c r="E68" i="36" s="1"/>
  <c r="D60" i="36"/>
  <c r="D61" i="36" s="1"/>
  <c r="E51" i="36"/>
  <c r="E52" i="36" s="1"/>
  <c r="D44" i="36"/>
  <c r="D45" i="36" s="1"/>
  <c r="I35" i="36"/>
  <c r="H35" i="36"/>
  <c r="G35" i="36"/>
  <c r="D35" i="36"/>
  <c r="I34" i="36"/>
  <c r="H34" i="36"/>
  <c r="G34" i="36"/>
  <c r="D34" i="36"/>
  <c r="I33" i="36"/>
  <c r="H33" i="36"/>
  <c r="G33" i="36"/>
  <c r="D33" i="36"/>
  <c r="I32" i="36"/>
  <c r="H32" i="36"/>
  <c r="G32" i="36"/>
  <c r="D32" i="36"/>
  <c r="I31" i="36"/>
  <c r="H31" i="36"/>
  <c r="G31" i="36"/>
  <c r="D31" i="36"/>
  <c r="I30" i="36"/>
  <c r="H30" i="36"/>
  <c r="G30" i="36"/>
  <c r="D30" i="36"/>
  <c r="I29" i="36"/>
  <c r="H29" i="36"/>
  <c r="G29" i="36"/>
  <c r="D29" i="36"/>
  <c r="I28" i="36"/>
  <c r="H28" i="36"/>
  <c r="G28" i="36"/>
  <c r="D28" i="36"/>
  <c r="I27" i="36"/>
  <c r="H27" i="36"/>
  <c r="G27" i="36"/>
  <c r="G36" i="36" s="1"/>
  <c r="D27" i="36"/>
  <c r="D36" i="36" s="1"/>
  <c r="I25" i="36"/>
  <c r="H25" i="36"/>
  <c r="G25" i="36"/>
  <c r="D25" i="36"/>
  <c r="I23" i="36"/>
  <c r="H23" i="36"/>
  <c r="G23" i="36"/>
  <c r="D23" i="36"/>
  <c r="I22" i="36"/>
  <c r="H22" i="36"/>
  <c r="G22" i="36"/>
  <c r="D22" i="36"/>
  <c r="I21" i="36"/>
  <c r="H21" i="36"/>
  <c r="G21" i="36"/>
  <c r="D21" i="36"/>
  <c r="I20" i="36"/>
  <c r="H20" i="36"/>
  <c r="G20" i="36"/>
  <c r="D20" i="36"/>
  <c r="I19" i="36"/>
  <c r="H19" i="36"/>
  <c r="G19" i="36"/>
  <c r="D19" i="36"/>
  <c r="I18" i="36"/>
  <c r="H18" i="36"/>
  <c r="G18" i="36"/>
  <c r="J18" i="36" s="1"/>
  <c r="D18" i="36"/>
  <c r="I17" i="36"/>
  <c r="H17" i="36"/>
  <c r="G17" i="36"/>
  <c r="D17" i="36"/>
  <c r="I16" i="36"/>
  <c r="H16" i="36"/>
  <c r="G16" i="36"/>
  <c r="G26" i="36" s="1"/>
  <c r="J26" i="36" s="1"/>
  <c r="D16" i="36"/>
  <c r="D26" i="36" s="1"/>
  <c r="I7" i="36"/>
  <c r="H7" i="36"/>
  <c r="G7" i="36"/>
  <c r="J7" i="36" s="1"/>
  <c r="D7" i="36"/>
  <c r="I6" i="36"/>
  <c r="H6" i="36"/>
  <c r="G6" i="36"/>
  <c r="J6" i="36" s="1"/>
  <c r="D6" i="36"/>
  <c r="I5" i="36"/>
  <c r="H5" i="36"/>
  <c r="G5" i="36"/>
  <c r="J5" i="36" s="1"/>
  <c r="D5" i="36"/>
  <c r="D15" i="36" s="1"/>
  <c r="D37" i="36" s="1"/>
  <c r="J20" i="36" l="1"/>
  <c r="J22" i="36"/>
  <c r="J25" i="36"/>
  <c r="J36" i="36"/>
  <c r="J29" i="36"/>
  <c r="J31" i="36"/>
  <c r="J32" i="36"/>
  <c r="J33" i="36"/>
  <c r="J35" i="36"/>
  <c r="J6" i="37"/>
  <c r="J20" i="37"/>
  <c r="J25" i="37"/>
  <c r="J27" i="37"/>
  <c r="J31" i="37"/>
  <c r="J35" i="37"/>
  <c r="G26" i="38"/>
  <c r="J6" i="38"/>
  <c r="J7" i="38"/>
  <c r="J16" i="38"/>
  <c r="J17" i="38"/>
  <c r="J20" i="38"/>
  <c r="J21" i="38"/>
  <c r="J25" i="38"/>
  <c r="J28" i="38"/>
  <c r="J31" i="38"/>
  <c r="J32" i="38"/>
  <c r="J35" i="38"/>
  <c r="J6" i="40"/>
  <c r="J7" i="40"/>
  <c r="J17" i="40"/>
  <c r="J20" i="40"/>
  <c r="J21" i="40"/>
  <c r="J25" i="40"/>
  <c r="J28" i="40"/>
  <c r="J31" i="40"/>
  <c r="J32" i="40"/>
  <c r="J35" i="40"/>
  <c r="J6" i="43"/>
  <c r="J18" i="43"/>
  <c r="J20" i="43"/>
  <c r="J22" i="43"/>
  <c r="J25" i="43"/>
  <c r="J29" i="43"/>
  <c r="J31" i="43"/>
  <c r="J33" i="43"/>
  <c r="J5" i="41"/>
  <c r="J7" i="41"/>
  <c r="J17" i="41"/>
  <c r="J18" i="41"/>
  <c r="J19" i="41"/>
  <c r="J21" i="41"/>
  <c r="J22" i="41"/>
  <c r="J23" i="41"/>
  <c r="J28" i="41"/>
  <c r="J29" i="41"/>
  <c r="J30" i="41"/>
  <c r="J32" i="41"/>
  <c r="J33" i="41"/>
  <c r="J34" i="41"/>
  <c r="J35" i="43"/>
  <c r="J5" i="39"/>
  <c r="J7" i="39"/>
  <c r="J17" i="39"/>
  <c r="J18" i="39"/>
  <c r="J19" i="39"/>
  <c r="J21" i="39"/>
  <c r="J22" i="39"/>
  <c r="J23" i="39"/>
  <c r="J28" i="39"/>
  <c r="J29" i="39"/>
  <c r="J30" i="39"/>
  <c r="J32" i="39"/>
  <c r="J33" i="39"/>
  <c r="J34" i="39"/>
  <c r="J5" i="37"/>
  <c r="J7" i="37"/>
  <c r="J5" i="43"/>
  <c r="J7" i="43"/>
  <c r="J26" i="43"/>
  <c r="J17" i="43"/>
  <c r="J19" i="43"/>
  <c r="J21" i="43"/>
  <c r="J23" i="43"/>
  <c r="J36" i="43"/>
  <c r="J28" i="43"/>
  <c r="J30" i="43"/>
  <c r="J32" i="43"/>
  <c r="J34" i="43"/>
  <c r="J26" i="37"/>
  <c r="J17" i="37"/>
  <c r="J18" i="37"/>
  <c r="J19" i="37"/>
  <c r="J21" i="37"/>
  <c r="J22" i="37"/>
  <c r="J23" i="37"/>
  <c r="J28" i="37"/>
  <c r="J29" i="37"/>
  <c r="J30" i="37"/>
  <c r="J32" i="37"/>
  <c r="J33" i="37"/>
  <c r="J34" i="37"/>
  <c r="J5" i="40"/>
  <c r="J26" i="40"/>
  <c r="J18" i="40"/>
  <c r="J19" i="40"/>
  <c r="J22" i="40"/>
  <c r="J23" i="40"/>
  <c r="J36" i="40"/>
  <c r="J29" i="40"/>
  <c r="J30" i="40"/>
  <c r="J33" i="40"/>
  <c r="J34" i="40"/>
  <c r="J17" i="36"/>
  <c r="J19" i="36"/>
  <c r="J21" i="36"/>
  <c r="J23" i="36"/>
  <c r="J28" i="36"/>
  <c r="J30" i="36"/>
  <c r="J34" i="36"/>
  <c r="J5" i="38"/>
  <c r="J18" i="38"/>
  <c r="J19" i="38"/>
  <c r="J22" i="38"/>
  <c r="J23" i="38"/>
  <c r="J36" i="38"/>
  <c r="J29" i="38"/>
  <c r="J30" i="38"/>
  <c r="J33" i="38"/>
  <c r="J34" i="38"/>
  <c r="J6" i="39"/>
  <c r="J16" i="39"/>
  <c r="J20" i="39"/>
  <c r="J25" i="39"/>
  <c r="J27" i="39"/>
  <c r="J31" i="39"/>
  <c r="J35" i="39"/>
  <c r="J6" i="42"/>
  <c r="J16" i="42"/>
  <c r="J20" i="42"/>
  <c r="J25" i="42"/>
  <c r="J27" i="42"/>
  <c r="J28" i="42"/>
  <c r="J31" i="42"/>
  <c r="J32" i="42"/>
  <c r="J35" i="42"/>
  <c r="J6" i="41"/>
  <c r="J16" i="41"/>
  <c r="J20" i="41"/>
  <c r="J25" i="41"/>
  <c r="J27" i="41"/>
  <c r="J31" i="41"/>
  <c r="J35" i="41"/>
  <c r="D62" i="41"/>
  <c r="D63" i="41" s="1"/>
  <c r="D26" i="41"/>
  <c r="J26" i="41" s="1"/>
  <c r="D36" i="41"/>
  <c r="J36" i="41" s="1"/>
  <c r="D46" i="41"/>
  <c r="D47" i="41" s="1"/>
  <c r="G15" i="41"/>
  <c r="D62" i="43"/>
  <c r="D63" i="43" s="1"/>
  <c r="E53" i="43"/>
  <c r="E54" i="43" s="1"/>
  <c r="E55" i="43" s="1"/>
  <c r="L37" i="43"/>
  <c r="E43" i="43"/>
  <c r="J16" i="43"/>
  <c r="J27" i="43"/>
  <c r="D46" i="43"/>
  <c r="D47" i="43" s="1"/>
  <c r="G15" i="43"/>
  <c r="D62" i="42"/>
  <c r="D63" i="42"/>
  <c r="D26" i="42"/>
  <c r="J26" i="42" s="1"/>
  <c r="D36" i="42"/>
  <c r="J36" i="42" s="1"/>
  <c r="D46" i="42"/>
  <c r="D47" i="42" s="1"/>
  <c r="G15" i="42"/>
  <c r="D46" i="40"/>
  <c r="D47" i="40" s="1"/>
  <c r="J27" i="40"/>
  <c r="J16" i="40"/>
  <c r="D15" i="40"/>
  <c r="D37" i="40" s="1"/>
  <c r="D63" i="40"/>
  <c r="G15" i="40"/>
  <c r="D62" i="39"/>
  <c r="D63" i="39" s="1"/>
  <c r="D26" i="39"/>
  <c r="J26" i="39" s="1"/>
  <c r="D36" i="39"/>
  <c r="J36" i="39" s="1"/>
  <c r="D46" i="39"/>
  <c r="D47" i="39" s="1"/>
  <c r="G15" i="39"/>
  <c r="D62" i="38"/>
  <c r="D63" i="38" s="1"/>
  <c r="D46" i="38"/>
  <c r="D47" i="38" s="1"/>
  <c r="J27" i="38"/>
  <c r="D26" i="38"/>
  <c r="D37" i="38" s="1"/>
  <c r="G15" i="38"/>
  <c r="D62" i="37"/>
  <c r="D63" i="37" s="1"/>
  <c r="D37" i="37"/>
  <c r="J16" i="37"/>
  <c r="D36" i="37"/>
  <c r="J36" i="37" s="1"/>
  <c r="D46" i="37"/>
  <c r="D47" i="37" s="1"/>
  <c r="G15" i="37"/>
  <c r="D62" i="36"/>
  <c r="D63" i="36" s="1"/>
  <c r="E53" i="36"/>
  <c r="E54" i="36" s="1"/>
  <c r="E55" i="36" s="1"/>
  <c r="L37" i="36"/>
  <c r="E43" i="36"/>
  <c r="J16" i="36"/>
  <c r="J27" i="36"/>
  <c r="D46" i="36"/>
  <c r="D47" i="36" s="1"/>
  <c r="G15" i="36"/>
  <c r="D37" i="41" l="1"/>
  <c r="E53" i="41" s="1"/>
  <c r="E54" i="41" s="1"/>
  <c r="E55" i="41" s="1"/>
  <c r="D37" i="39"/>
  <c r="E53" i="39" s="1"/>
  <c r="E54" i="39" s="1"/>
  <c r="E55" i="39" s="1"/>
  <c r="J26" i="38"/>
  <c r="D37" i="42"/>
  <c r="E53" i="42" s="1"/>
  <c r="E54" i="42" s="1"/>
  <c r="E55" i="42" s="1"/>
  <c r="J15" i="41"/>
  <c r="G37" i="41"/>
  <c r="J37" i="41" s="1"/>
  <c r="L37" i="41"/>
  <c r="E43" i="41"/>
  <c r="J15" i="43"/>
  <c r="G37" i="43"/>
  <c r="J37" i="43" s="1"/>
  <c r="E44" i="43"/>
  <c r="E45" i="43" s="1"/>
  <c r="E59" i="43"/>
  <c r="E69" i="43"/>
  <c r="E70" i="43" s="1"/>
  <c r="E71" i="43" s="1"/>
  <c r="J15" i="42"/>
  <c r="G37" i="42"/>
  <c r="E53" i="40"/>
  <c r="E54" i="40" s="1"/>
  <c r="E55" i="40" s="1"/>
  <c r="L37" i="40"/>
  <c r="E43" i="40"/>
  <c r="J15" i="40"/>
  <c r="G37" i="40"/>
  <c r="J37" i="40" s="1"/>
  <c r="J15" i="39"/>
  <c r="G37" i="39"/>
  <c r="J37" i="39" s="1"/>
  <c r="L37" i="39"/>
  <c r="E43" i="39"/>
  <c r="E53" i="38"/>
  <c r="E54" i="38" s="1"/>
  <c r="E55" i="38" s="1"/>
  <c r="L37" i="38"/>
  <c r="E43" i="38"/>
  <c r="J15" i="38"/>
  <c r="G37" i="38"/>
  <c r="J37" i="38" s="1"/>
  <c r="E53" i="37"/>
  <c r="E54" i="37" s="1"/>
  <c r="E55" i="37" s="1"/>
  <c r="L37" i="37"/>
  <c r="E43" i="37"/>
  <c r="J15" i="37"/>
  <c r="G37" i="37"/>
  <c r="J37" i="37" s="1"/>
  <c r="J15" i="36"/>
  <c r="G37" i="36"/>
  <c r="J37" i="36" s="1"/>
  <c r="E44" i="36"/>
  <c r="E45" i="36" s="1"/>
  <c r="E59" i="36"/>
  <c r="E69" i="36"/>
  <c r="E70" i="36" s="1"/>
  <c r="E71" i="36" s="1"/>
  <c r="E67" i="35"/>
  <c r="E68" i="35" s="1"/>
  <c r="D60" i="35"/>
  <c r="D61" i="35" s="1"/>
  <c r="D62" i="35" s="1"/>
  <c r="E51" i="35"/>
  <c r="E52" i="35" s="1"/>
  <c r="D44" i="35"/>
  <c r="D45" i="35" s="1"/>
  <c r="I35" i="35"/>
  <c r="H35" i="35"/>
  <c r="G35" i="35"/>
  <c r="D35" i="35"/>
  <c r="I34" i="35"/>
  <c r="H34" i="35"/>
  <c r="G34" i="35"/>
  <c r="D34" i="35"/>
  <c r="I33" i="35"/>
  <c r="H33" i="35"/>
  <c r="G33" i="35"/>
  <c r="D33" i="35"/>
  <c r="I32" i="35"/>
  <c r="H32" i="35"/>
  <c r="G32" i="35"/>
  <c r="D32" i="35"/>
  <c r="I31" i="35"/>
  <c r="H31" i="35"/>
  <c r="G31" i="35"/>
  <c r="D31" i="35"/>
  <c r="I30" i="35"/>
  <c r="H30" i="35"/>
  <c r="G30" i="35"/>
  <c r="D30" i="35"/>
  <c r="I29" i="35"/>
  <c r="H29" i="35"/>
  <c r="G29" i="35"/>
  <c r="D29" i="35"/>
  <c r="I28" i="35"/>
  <c r="H28" i="35"/>
  <c r="G28" i="35"/>
  <c r="D28" i="35"/>
  <c r="I27" i="35"/>
  <c r="H27" i="35"/>
  <c r="G27" i="35"/>
  <c r="D27" i="35"/>
  <c r="I25" i="35"/>
  <c r="H25" i="35"/>
  <c r="G25" i="35"/>
  <c r="D25" i="35"/>
  <c r="I23" i="35"/>
  <c r="H23" i="35"/>
  <c r="G23" i="35"/>
  <c r="D23" i="35"/>
  <c r="I22" i="35"/>
  <c r="H22" i="35"/>
  <c r="G22" i="35"/>
  <c r="D22" i="35"/>
  <c r="I21" i="35"/>
  <c r="H21" i="35"/>
  <c r="G21" i="35"/>
  <c r="D21" i="35"/>
  <c r="I20" i="35"/>
  <c r="H20" i="35"/>
  <c r="G20" i="35"/>
  <c r="D20" i="35"/>
  <c r="I19" i="35"/>
  <c r="H19" i="35"/>
  <c r="G19" i="35"/>
  <c r="D19" i="35"/>
  <c r="I18" i="35"/>
  <c r="H18" i="35"/>
  <c r="G18" i="35"/>
  <c r="D18" i="35"/>
  <c r="I17" i="35"/>
  <c r="H17" i="35"/>
  <c r="G17" i="35"/>
  <c r="D17" i="35"/>
  <c r="I16" i="35"/>
  <c r="H16" i="35"/>
  <c r="G16" i="35"/>
  <c r="D16" i="35"/>
  <c r="I7" i="35"/>
  <c r="H7" i="35"/>
  <c r="G7" i="35"/>
  <c r="D7" i="35"/>
  <c r="I6" i="35"/>
  <c r="H6" i="35"/>
  <c r="G6" i="35"/>
  <c r="D6" i="35"/>
  <c r="I5" i="35"/>
  <c r="H5" i="35"/>
  <c r="G5" i="35"/>
  <c r="D5" i="35"/>
  <c r="I27" i="22"/>
  <c r="I28" i="22"/>
  <c r="I29" i="22"/>
  <c r="I30" i="22"/>
  <c r="I31" i="22"/>
  <c r="I32" i="22"/>
  <c r="I33" i="22"/>
  <c r="I34" i="22"/>
  <c r="H27" i="22"/>
  <c r="H28" i="22"/>
  <c r="H29" i="22"/>
  <c r="H30" i="22"/>
  <c r="H31" i="22"/>
  <c r="H32" i="22"/>
  <c r="H33" i="22"/>
  <c r="H34" i="22"/>
  <c r="I17" i="22"/>
  <c r="I18" i="22"/>
  <c r="I19" i="22"/>
  <c r="I20" i="22"/>
  <c r="I21" i="22"/>
  <c r="I22" i="22"/>
  <c r="I23" i="22"/>
  <c r="I24" i="22"/>
  <c r="H17" i="22"/>
  <c r="H18" i="22"/>
  <c r="H19" i="22"/>
  <c r="H20" i="22"/>
  <c r="H21" i="22"/>
  <c r="H22" i="22"/>
  <c r="H23" i="22"/>
  <c r="H24" i="22"/>
  <c r="I6" i="22"/>
  <c r="I7" i="22"/>
  <c r="I8" i="22"/>
  <c r="I9" i="22"/>
  <c r="I10" i="22"/>
  <c r="I11" i="22"/>
  <c r="I12" i="22"/>
  <c r="I13" i="22"/>
  <c r="I14" i="22"/>
  <c r="H6" i="22"/>
  <c r="H7" i="22"/>
  <c r="H8" i="22"/>
  <c r="H9" i="22"/>
  <c r="H10" i="22"/>
  <c r="H11" i="22"/>
  <c r="H12" i="22"/>
  <c r="H13" i="22"/>
  <c r="H14" i="22"/>
  <c r="G28" i="22"/>
  <c r="G29" i="22"/>
  <c r="G30" i="22"/>
  <c r="G31" i="22"/>
  <c r="G32" i="22"/>
  <c r="G33" i="22"/>
  <c r="G34" i="22"/>
  <c r="G22" i="22"/>
  <c r="G23" i="22"/>
  <c r="J23" i="22" s="1"/>
  <c r="G24" i="22"/>
  <c r="G11" i="22"/>
  <c r="G12" i="22"/>
  <c r="G13" i="22"/>
  <c r="G14" i="22"/>
  <c r="G7" i="22"/>
  <c r="G8" i="22"/>
  <c r="D31" i="22"/>
  <c r="D32" i="22"/>
  <c r="D33" i="22"/>
  <c r="D34" i="22"/>
  <c r="D23" i="22"/>
  <c r="D24" i="22"/>
  <c r="E43" i="42" l="1"/>
  <c r="L37" i="42"/>
  <c r="J37" i="42"/>
  <c r="J33" i="22"/>
  <c r="E59" i="41"/>
  <c r="E69" i="41"/>
  <c r="E70" i="41" s="1"/>
  <c r="E71" i="41" s="1"/>
  <c r="E44" i="41"/>
  <c r="E45" i="41"/>
  <c r="E46" i="43"/>
  <c r="E47" i="43" s="1"/>
  <c r="E60" i="43"/>
  <c r="E61" i="43" s="1"/>
  <c r="E59" i="42"/>
  <c r="E69" i="42"/>
  <c r="E70" i="42" s="1"/>
  <c r="E71" i="42" s="1"/>
  <c r="E44" i="42"/>
  <c r="E45" i="42" s="1"/>
  <c r="E44" i="40"/>
  <c r="E45" i="40" s="1"/>
  <c r="E69" i="40"/>
  <c r="E70" i="40" s="1"/>
  <c r="E71" i="40" s="1"/>
  <c r="E59" i="40"/>
  <c r="E59" i="39"/>
  <c r="E69" i="39"/>
  <c r="E70" i="39" s="1"/>
  <c r="E71" i="39" s="1"/>
  <c r="E44" i="39"/>
  <c r="E45" i="39" s="1"/>
  <c r="E44" i="38"/>
  <c r="E45" i="38" s="1"/>
  <c r="E59" i="38"/>
  <c r="E69" i="38"/>
  <c r="E70" i="38" s="1"/>
  <c r="E71" i="38" s="1"/>
  <c r="E44" i="37"/>
  <c r="E45" i="37" s="1"/>
  <c r="E59" i="37"/>
  <c r="E69" i="37"/>
  <c r="E70" i="37" s="1"/>
  <c r="E71" i="37" s="1"/>
  <c r="E46" i="36"/>
  <c r="E47" i="36" s="1"/>
  <c r="E60" i="36"/>
  <c r="E61" i="36" s="1"/>
  <c r="J27" i="35"/>
  <c r="J32" i="35"/>
  <c r="J35" i="35"/>
  <c r="J25" i="35"/>
  <c r="J24" i="22"/>
  <c r="J32" i="22"/>
  <c r="J31" i="22"/>
  <c r="J34" i="22"/>
  <c r="J21" i="35"/>
  <c r="J22" i="35"/>
  <c r="J23" i="35"/>
  <c r="J33" i="35"/>
  <c r="J34" i="35"/>
  <c r="D15" i="35"/>
  <c r="C8" i="45" s="1"/>
  <c r="B12" i="49" s="1"/>
  <c r="J29" i="35"/>
  <c r="J30" i="35"/>
  <c r="D36" i="35"/>
  <c r="C10" i="45" s="1"/>
  <c r="J28" i="35"/>
  <c r="J31" i="35"/>
  <c r="J5" i="35"/>
  <c r="J18" i="35"/>
  <c r="J19" i="35"/>
  <c r="D26" i="35"/>
  <c r="C9" i="45" s="1"/>
  <c r="J6" i="35"/>
  <c r="J16" i="35"/>
  <c r="J20" i="35"/>
  <c r="D46" i="35"/>
  <c r="D47" i="35" s="1"/>
  <c r="G15" i="35"/>
  <c r="G26" i="35"/>
  <c r="G36" i="35"/>
  <c r="J7" i="35"/>
  <c r="J17" i="35"/>
  <c r="D63" i="35"/>
  <c r="B10" i="45" l="1"/>
  <c r="C9" i="46" s="1"/>
  <c r="Q9" i="46" s="1"/>
  <c r="B14" i="49"/>
  <c r="B9" i="45"/>
  <c r="B13" i="49"/>
  <c r="J36" i="35"/>
  <c r="B8" i="45"/>
  <c r="C17" i="45"/>
  <c r="B18" i="44" s="1"/>
  <c r="E46" i="41"/>
  <c r="E47" i="41" s="1"/>
  <c r="E60" i="41"/>
  <c r="E61" i="41"/>
  <c r="E62" i="43"/>
  <c r="E63" i="43"/>
  <c r="B10" i="44" s="1"/>
  <c r="E46" i="42"/>
  <c r="E47" i="42" s="1"/>
  <c r="E60" i="42"/>
  <c r="E61" i="42" s="1"/>
  <c r="E46" i="40"/>
  <c r="E47" i="40" s="1"/>
  <c r="E60" i="40"/>
  <c r="E61" i="40" s="1"/>
  <c r="E46" i="39"/>
  <c r="E47" i="39" s="1"/>
  <c r="E60" i="39"/>
  <c r="E61" i="39" s="1"/>
  <c r="E46" i="38"/>
  <c r="E47" i="38" s="1"/>
  <c r="E60" i="38"/>
  <c r="E61" i="38" s="1"/>
  <c r="E46" i="37"/>
  <c r="E47" i="37"/>
  <c r="E60" i="37"/>
  <c r="E61" i="37" s="1"/>
  <c r="E63" i="36"/>
  <c r="B4" i="44" s="1"/>
  <c r="E62" i="36"/>
  <c r="D37" i="35"/>
  <c r="L37" i="35" s="1"/>
  <c r="J26" i="35"/>
  <c r="J15" i="35"/>
  <c r="G37" i="35"/>
  <c r="E53" i="35"/>
  <c r="E54" i="35" s="1"/>
  <c r="E55" i="35" s="1"/>
  <c r="B19" i="49" l="1"/>
  <c r="B25" i="45"/>
  <c r="C10" i="46"/>
  <c r="C8" i="46"/>
  <c r="Q8" i="46" s="1"/>
  <c r="B17" i="45"/>
  <c r="C7" i="46"/>
  <c r="Q7" i="46" s="1"/>
  <c r="E63" i="41"/>
  <c r="E62" i="41"/>
  <c r="E62" i="42"/>
  <c r="E63" i="42"/>
  <c r="B9" i="44" s="1"/>
  <c r="E62" i="40"/>
  <c r="E63" i="40"/>
  <c r="B8" i="44" s="1"/>
  <c r="E63" i="39"/>
  <c r="B7" i="44" s="1"/>
  <c r="E62" i="39"/>
  <c r="E63" i="38"/>
  <c r="B6" i="44" s="1"/>
  <c r="E62" i="38"/>
  <c r="E63" i="37"/>
  <c r="B5" i="44" s="1"/>
  <c r="E62" i="37"/>
  <c r="J37" i="35"/>
  <c r="E43" i="35"/>
  <c r="E44" i="35" s="1"/>
  <c r="E45" i="35" s="1"/>
  <c r="E69" i="35"/>
  <c r="E70" i="35" s="1"/>
  <c r="E71" i="35" s="1"/>
  <c r="E59" i="35"/>
  <c r="C14" i="46" l="1"/>
  <c r="Q14" i="46" s="1"/>
  <c r="Q10" i="46"/>
  <c r="E46" i="35"/>
  <c r="E47" i="35" s="1"/>
  <c r="E60" i="35"/>
  <c r="E61" i="35" s="1"/>
  <c r="E62" i="35" l="1"/>
  <c r="E63" i="35" s="1"/>
  <c r="B3" i="44" s="1"/>
  <c r="B12" i="44" s="1"/>
  <c r="B17" i="44" l="1"/>
  <c r="D8" i="22"/>
  <c r="J8" i="22" s="1"/>
  <c r="D9" i="22"/>
  <c r="D10" i="22"/>
  <c r="D11" i="22"/>
  <c r="J11" i="22" s="1"/>
  <c r="D12" i="22"/>
  <c r="J12" i="22" s="1"/>
  <c r="D13" i="22"/>
  <c r="J13" i="22" s="1"/>
  <c r="D14" i="22"/>
  <c r="J14" i="22" s="1"/>
  <c r="D7" i="22"/>
  <c r="J7" i="22" s="1"/>
  <c r="B4" i="49" l="1"/>
  <c r="B6" i="49" s="1"/>
  <c r="B20" i="49" s="1"/>
  <c r="B31" i="49" s="1"/>
  <c r="C4" i="46"/>
  <c r="Q4" i="46" s="1"/>
  <c r="B27" i="45"/>
  <c r="B33" i="44"/>
  <c r="B34" i="44" s="1"/>
  <c r="B32" i="49" s="1"/>
  <c r="E66" i="22"/>
  <c r="E67" i="22" s="1"/>
  <c r="D59" i="22"/>
  <c r="D60" i="22" s="1"/>
  <c r="B33" i="49" l="1"/>
  <c r="B37" i="49" s="1"/>
  <c r="B35" i="44"/>
  <c r="B39" i="44" s="1"/>
  <c r="B29" i="45" s="1"/>
  <c r="B31" i="45"/>
  <c r="D61" i="22"/>
  <c r="D62" i="22" s="1"/>
  <c r="E50" i="22" l="1"/>
  <c r="E51" i="22" s="1"/>
  <c r="D43" i="22"/>
  <c r="D44" i="22" s="1"/>
  <c r="D30" i="22"/>
  <c r="J30" i="22" s="1"/>
  <c r="D29" i="22"/>
  <c r="J29" i="22" s="1"/>
  <c r="D28" i="22"/>
  <c r="J28" i="22" s="1"/>
  <c r="G27" i="22"/>
  <c r="D27" i="22"/>
  <c r="I26" i="22"/>
  <c r="H26" i="22"/>
  <c r="G26" i="22"/>
  <c r="G35" i="22" s="1"/>
  <c r="D26" i="22"/>
  <c r="D22" i="22"/>
  <c r="J22" i="22" s="1"/>
  <c r="G21" i="22"/>
  <c r="D21" i="22"/>
  <c r="G20" i="22"/>
  <c r="D20" i="22"/>
  <c r="G19" i="22"/>
  <c r="D19" i="22"/>
  <c r="G18" i="22"/>
  <c r="D18" i="22"/>
  <c r="G17" i="22"/>
  <c r="D17" i="22"/>
  <c r="I16" i="22"/>
  <c r="H16" i="22"/>
  <c r="G16" i="22"/>
  <c r="D16" i="22"/>
  <c r="G10" i="22"/>
  <c r="J10" i="22" s="1"/>
  <c r="G9" i="22"/>
  <c r="J9" i="22" s="1"/>
  <c r="G6" i="22"/>
  <c r="D6" i="22"/>
  <c r="I5" i="22"/>
  <c r="H5" i="22"/>
  <c r="G5" i="22"/>
  <c r="D5" i="22"/>
  <c r="J27" i="22" l="1"/>
  <c r="J18" i="22"/>
  <c r="J20" i="22"/>
  <c r="J6" i="22"/>
  <c r="G25" i="22"/>
  <c r="J17" i="22"/>
  <c r="J19" i="22"/>
  <c r="J21" i="22"/>
  <c r="D35" i="22"/>
  <c r="J35" i="22" s="1"/>
  <c r="D25" i="22"/>
  <c r="D15" i="22"/>
  <c r="G15" i="22"/>
  <c r="G36" i="22" s="1"/>
  <c r="D45" i="22"/>
  <c r="D46" i="22" s="1"/>
  <c r="J16" i="22"/>
  <c r="J26" i="22"/>
  <c r="J5" i="22"/>
  <c r="J25" i="22" l="1"/>
  <c r="D36" i="22"/>
  <c r="L36" i="22" s="1"/>
  <c r="J15" i="22"/>
  <c r="E42" i="22" l="1"/>
  <c r="E43" i="22" s="1"/>
  <c r="E44" i="22" s="1"/>
  <c r="E68" i="22"/>
  <c r="E69" i="22" s="1"/>
  <c r="E70" i="22" s="1"/>
  <c r="E58" i="22"/>
  <c r="J36" i="22"/>
  <c r="E52" i="22"/>
  <c r="E53" i="22" s="1"/>
  <c r="E54" i="22" s="1"/>
  <c r="E59" i="22" l="1"/>
  <c r="E60" i="22" s="1"/>
  <c r="E61" i="22" s="1"/>
  <c r="E62" i="22" s="1"/>
  <c r="E45" i="22"/>
  <c r="E46" i="22" s="1"/>
</calcChain>
</file>

<file path=xl/sharedStrings.xml><?xml version="1.0" encoding="utf-8"?>
<sst xmlns="http://schemas.openxmlformats.org/spreadsheetml/2006/main" count="844" uniqueCount="222">
  <si>
    <t xml:space="preserve"> </t>
  </si>
  <si>
    <t xml:space="preserve">Salting </t>
  </si>
  <si>
    <t>Sum kostnad tid</t>
  </si>
  <si>
    <t>xxx</t>
  </si>
  <si>
    <t>Specification of costs</t>
  </si>
  <si>
    <t>Direct costs</t>
  </si>
  <si>
    <t>Work prosess costs</t>
  </si>
  <si>
    <t>Indirectly costs</t>
  </si>
  <si>
    <t>Production-related costs are based on a distribution key</t>
  </si>
  <si>
    <t>All ingredients included in the product</t>
  </si>
  <si>
    <t xml:space="preserve">
Various input factors used in production</t>
  </si>
  <si>
    <t>Packing</t>
  </si>
  <si>
    <t>Transportation cost raw materials</t>
  </si>
  <si>
    <t>etc.</t>
  </si>
  <si>
    <t>Salary incl. Social costs for direct time in production (+ 25-30%)</t>
  </si>
  <si>
    <t xml:space="preserve">
(include all work operations)</t>
  </si>
  <si>
    <t>Depreciation or rental of machinery</t>
  </si>
  <si>
    <t>Power cost</t>
  </si>
  <si>
    <t>Water costs</t>
  </si>
  <si>
    <t>Maintenance costs</t>
  </si>
  <si>
    <t xml:space="preserve">
Laboratory costs</t>
  </si>
  <si>
    <t>Rental costs</t>
  </si>
  <si>
    <t xml:space="preserve">
Inventory costs</t>
  </si>
  <si>
    <t xml:space="preserve">
Share of sales and marketing costs</t>
  </si>
  <si>
    <t>Product costs</t>
  </si>
  <si>
    <t>Wastage and return</t>
  </si>
  <si>
    <t>Product:</t>
  </si>
  <si>
    <t xml:space="preserve">
Contributed calculus</t>
  </si>
  <si>
    <t>Product cost</t>
  </si>
  <si>
    <t>Price</t>
  </si>
  <si>
    <t>Amount</t>
  </si>
  <si>
    <t>Cost</t>
  </si>
  <si>
    <t xml:space="preserve">
Why deviations?</t>
  </si>
  <si>
    <t>Amount of units in batch</t>
  </si>
  <si>
    <t>Work prosesses</t>
  </si>
  <si>
    <t>Total product costs</t>
  </si>
  <si>
    <t>Production-related costs</t>
  </si>
  <si>
    <t xml:space="preserve">Total product and production-related costs </t>
  </si>
  <si>
    <t xml:space="preserve">Total production-related costs </t>
  </si>
  <si>
    <t>Remember costs that accrue from the production cost of the manufacturer and up to the shop shelf!</t>
  </si>
  <si>
    <t>Note !!!!!!!!!!    Numbers in cells that are blue should you enter values. All other cells are the result of formulas.</t>
  </si>
  <si>
    <t>Simulation based on the cost of production</t>
  </si>
  <si>
    <t>Production cost</t>
  </si>
  <si>
    <t xml:space="preserve">  + surcharge in  %</t>
  </si>
  <si>
    <t>+ VAT</t>
  </si>
  <si>
    <t>Selling price from producer (own sales)</t>
  </si>
  <si>
    <t>Simulation based on retail price</t>
  </si>
  <si>
    <t>Probable retail price</t>
  </si>
  <si>
    <t>- VAT</t>
  </si>
  <si>
    <t>Net retail price</t>
  </si>
  <si>
    <t>- production cost</t>
  </si>
  <si>
    <t>= Contribution margin</t>
  </si>
  <si>
    <t>Spreading</t>
  </si>
  <si>
    <t>Per unit produced</t>
  </si>
  <si>
    <t>Net sales price</t>
  </si>
  <si>
    <t xml:space="preserve">
Retail price from producer</t>
  </si>
  <si>
    <t>per unit</t>
  </si>
  <si>
    <t>Production cost per unit</t>
  </si>
  <si>
    <t>Pre calculus</t>
  </si>
  <si>
    <t>After calculus</t>
  </si>
  <si>
    <t>Deviation</t>
  </si>
  <si>
    <t>Price list, numbers for use in calculus</t>
  </si>
  <si>
    <t>Hourly wages</t>
  </si>
  <si>
    <t>Other production and product related costs</t>
  </si>
  <si>
    <t>Comments:</t>
  </si>
  <si>
    <t>euro per unit</t>
  </si>
  <si>
    <t>Resource / person 1</t>
  </si>
  <si>
    <t>Resource / person 2</t>
  </si>
  <si>
    <t>Resource / person 3</t>
  </si>
  <si>
    <t>Resource / person 4</t>
  </si>
  <si>
    <t>Resource / person 5</t>
  </si>
  <si>
    <t>Resource / person 6</t>
  </si>
  <si>
    <t>Resource / person 7</t>
  </si>
  <si>
    <t>Resource / person nn</t>
  </si>
  <si>
    <t>Milk</t>
  </si>
  <si>
    <t>Bread</t>
  </si>
  <si>
    <t>Example of costs</t>
  </si>
  <si>
    <t>Culture</t>
  </si>
  <si>
    <t>Label 2</t>
  </si>
  <si>
    <t>Label 1</t>
  </si>
  <si>
    <t>Boxes</t>
  </si>
  <si>
    <t>Preliminary work</t>
  </si>
  <si>
    <t>Cheesemaking</t>
  </si>
  <si>
    <t>Gloves</t>
  </si>
  <si>
    <t>Soap</t>
  </si>
  <si>
    <t>Water tests</t>
  </si>
  <si>
    <t>Cheese Samples</t>
  </si>
  <si>
    <t>Cheese</t>
  </si>
  <si>
    <t>Price increase</t>
  </si>
  <si>
    <t>Gain/loss on sale of non-current asset</t>
  </si>
  <si>
    <t>Variation in stocks of produced goods</t>
  </si>
  <si>
    <t>Depreciation</t>
  </si>
  <si>
    <t>Write-downs</t>
  </si>
  <si>
    <t>Loss on receivables</t>
  </si>
  <si>
    <t>Other operating expenses</t>
  </si>
  <si>
    <t>OPERATING PROFIT</t>
  </si>
  <si>
    <t>Other interest income</t>
  </si>
  <si>
    <t>Other financial income</t>
  </si>
  <si>
    <t>Total Financial income</t>
  </si>
  <si>
    <t>Other interest expenses</t>
  </si>
  <si>
    <t>Other financial expenses</t>
  </si>
  <si>
    <t>Total Financial expenses</t>
  </si>
  <si>
    <t>NET FINANCIAL ITEMS</t>
  </si>
  <si>
    <t>ORDINARY RESULT BEFORE TAXES</t>
  </si>
  <si>
    <t>Taxes</t>
  </si>
  <si>
    <t>ORDINARY RESULT AFTER TAXES</t>
  </si>
  <si>
    <t>Extraordinary income</t>
  </si>
  <si>
    <t>Extraordinary expenses</t>
  </si>
  <si>
    <t>Taxes on extraordinary result</t>
  </si>
  <si>
    <t>NET PROFIT FOR THE YEAR</t>
  </si>
  <si>
    <t>Other sales</t>
  </si>
  <si>
    <t>TOTAL SALES INCOME</t>
  </si>
  <si>
    <t>OPERATING COSTS</t>
  </si>
  <si>
    <t>OPERATING INCOME</t>
  </si>
  <si>
    <t>Retail price from producer</t>
  </si>
  <si>
    <t>Probable market price</t>
  </si>
  <si>
    <t>Overall costs</t>
  </si>
  <si>
    <t>Calculated from products</t>
  </si>
  <si>
    <t>TOTAL OPERATING COSTS</t>
  </si>
  <si>
    <t>BUDGET SALES, COSTS AND PROFIT</t>
  </si>
  <si>
    <t>Chosen profit model (mark with "1")</t>
  </si>
  <si>
    <t>Interest income from bank accounts</t>
  </si>
  <si>
    <t>FINANCIAL</t>
  </si>
  <si>
    <t>Interest expenses on overdraft account</t>
  </si>
  <si>
    <t>Interest expenses on long-term debt</t>
  </si>
  <si>
    <t>Country tax on ordinary result in percent</t>
  </si>
  <si>
    <t>Personnel production expenses</t>
  </si>
  <si>
    <t>Personnel overhead expenses</t>
  </si>
  <si>
    <t>Personell hours production</t>
  </si>
  <si>
    <t>Personell overhead hours</t>
  </si>
  <si>
    <t>Total worked hours</t>
  </si>
  <si>
    <t xml:space="preserve">Other personell costs </t>
  </si>
  <si>
    <t xml:space="preserve">Average cost of an employee per hour </t>
  </si>
  <si>
    <t>Average Income of an employee per hour</t>
  </si>
  <si>
    <t>With retail price from producer</t>
  </si>
  <si>
    <t>With probabel market price</t>
  </si>
  <si>
    <t>Average profit of an employee per hour</t>
  </si>
  <si>
    <t>Average business profit tax per hour</t>
  </si>
  <si>
    <t>Jan</t>
  </si>
  <si>
    <t>Feb</t>
  </si>
  <si>
    <t>Mars</t>
  </si>
  <si>
    <t>Apr</t>
  </si>
  <si>
    <t>Jun</t>
  </si>
  <si>
    <t>Jul</t>
  </si>
  <si>
    <t>Aug</t>
  </si>
  <si>
    <t>Sep</t>
  </si>
  <si>
    <t>Nov</t>
  </si>
  <si>
    <t>Source</t>
  </si>
  <si>
    <t>May</t>
  </si>
  <si>
    <t>Oct</t>
  </si>
  <si>
    <t>Dec</t>
  </si>
  <si>
    <t>Sales budget</t>
  </si>
  <si>
    <t>Payments product sale</t>
  </si>
  <si>
    <t>Liquidity reserve at the begining of the period</t>
  </si>
  <si>
    <t>Change in cash position</t>
  </si>
  <si>
    <t>Other payments</t>
  </si>
  <si>
    <t>Taxes employees</t>
  </si>
  <si>
    <t>Salary</t>
  </si>
  <si>
    <t>Tax business profit</t>
  </si>
  <si>
    <t>Investments</t>
  </si>
  <si>
    <t>Instalment loan and interest</t>
  </si>
  <si>
    <t>Other costs</t>
  </si>
  <si>
    <t>VAT</t>
  </si>
  <si>
    <t>Postage and phone costs</t>
  </si>
  <si>
    <t>Transportation costs</t>
  </si>
  <si>
    <t>Energy and water costs</t>
  </si>
  <si>
    <t>Insurance</t>
  </si>
  <si>
    <t>Loan repayment plan</t>
  </si>
  <si>
    <t>Investments plan</t>
  </si>
  <si>
    <t>Last years income statement</t>
  </si>
  <si>
    <t>Eksternal services</t>
  </si>
  <si>
    <t>Cost budget</t>
  </si>
  <si>
    <t>Production materials</t>
  </si>
  <si>
    <t>Total</t>
  </si>
  <si>
    <t>Control</t>
  </si>
  <si>
    <t>Yearly</t>
  </si>
  <si>
    <t>Payments</t>
  </si>
  <si>
    <t>Labelling material</t>
  </si>
  <si>
    <t>Other materials</t>
  </si>
  <si>
    <t>Other production-related costs</t>
  </si>
  <si>
    <t>TOTAL CASH INFLOW</t>
  </si>
  <si>
    <t>TOTAL CASH OUTFLOW</t>
  </si>
  <si>
    <t>LIQUIDITY RESERVE AT END OF PERIOD</t>
  </si>
  <si>
    <t>COST BUDGET AND EMPLOYEE PROFIT</t>
  </si>
  <si>
    <t>% of salary</t>
  </si>
  <si>
    <t>% of sales</t>
  </si>
  <si>
    <t>Note 2 !   If the control column Q has a number the totalt of the divisjon of costs does not add up to yearly cost in column C</t>
  </si>
  <si>
    <t>Total cost work hours</t>
  </si>
  <si>
    <t>Investment fixed assets (replacement)</t>
  </si>
  <si>
    <t>Investment fixed assets (expansion)</t>
  </si>
  <si>
    <t>New long-term debt</t>
  </si>
  <si>
    <t>Net Financial transactions</t>
  </si>
  <si>
    <t>LIQUIDITY BUDGET</t>
  </si>
  <si>
    <t>year 20XX</t>
  </si>
  <si>
    <t>Post</t>
  </si>
  <si>
    <t>Other operating income</t>
  </si>
  <si>
    <t>TOTAL OPERATING INCOME</t>
  </si>
  <si>
    <t>OPERATING EXPENSES</t>
  </si>
  <si>
    <t>Product sales</t>
  </si>
  <si>
    <t>NET PROFIT</t>
  </si>
  <si>
    <t>Operation budget / Income statement</t>
  </si>
  <si>
    <t>Net profit last year</t>
  </si>
  <si>
    <t>Capital and investement budget</t>
  </si>
  <si>
    <t>Total investments</t>
  </si>
  <si>
    <t>Capital from operations</t>
  </si>
  <si>
    <t>Capital balance before new capital</t>
  </si>
  <si>
    <t>Other investments</t>
  </si>
  <si>
    <t>Other new capital</t>
  </si>
  <si>
    <t>Capital balance after investments and new capital</t>
  </si>
  <si>
    <t>Total new capital</t>
  </si>
  <si>
    <t>INVESTMENTS</t>
  </si>
  <si>
    <t>Total investment fixed assets (replacement)</t>
  </si>
  <si>
    <t>..1</t>
  </si>
  <si>
    <t>..2</t>
  </si>
  <si>
    <t>..3</t>
  </si>
  <si>
    <t>..4</t>
  </si>
  <si>
    <t>Total investment fixed assets (expansion)</t>
  </si>
  <si>
    <t>Total other investments</t>
  </si>
  <si>
    <t>Sales provision</t>
  </si>
  <si>
    <t>Marketing</t>
  </si>
  <si>
    <t>Distrubution and marketing fees</t>
  </si>
  <si>
    <t>Storage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</si>
</sst>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kr&quot;\ #,##0_);\(&quot;kr&quot;\ #,##0\)"/>
    <numFmt numFmtId="165" formatCode="&quot;kr&quot;\ #,##0_);[Red]\(&quot;kr&quot;\ #,##0\)"/>
    <numFmt numFmtId="166" formatCode="_-* #,##0.0_-;\-* #,##0.0_-;_-* &quot;-&quot;??_-;_-@_-"/>
    <numFmt numFmtId="167" formatCode="_-* #,##0_-;\-* #,##0_-;_-* &quot;-&quot;??_-;_-@_-"/>
  </numFmts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1"/>
      <color rgb="FF3E3E3E"/>
      <name val="Arial"/>
      <family val="2"/>
    </font>
    <font>
      <sz val="11"/>
      <name val="Arial"/>
      <family val="2"/>
    </font>
    <font>
      <b/>
      <sz val="11"/>
      <color rgb="FF3E3E3E"/>
      <name val="Arial"/>
      <family val="2"/>
    </font>
    <font>
      <sz val="12"/>
      <color rgb="FF3E3E3E"/>
      <name val="Arial"/>
      <family val="2"/>
    </font>
    <font>
      <sz val="12"/>
      <color theme="0"/>
      <name val="Arial"/>
      <family val="2"/>
    </font>
    <font>
      <b/>
      <sz val="12"/>
      <color rgb="FF3E3E3E"/>
      <name val="Arial"/>
      <family val="2"/>
    </font>
    <font>
      <b/>
      <sz val="13"/>
      <color rgb="FF3E3E3E"/>
      <name val="Arial"/>
      <family val="2"/>
    </font>
    <font>
      <b/>
      <sz val="13"/>
      <name val="Arial"/>
      <family val="2"/>
    </font>
    <font>
      <b/>
      <sz val="14"/>
      <color rgb="FF3E3E3E"/>
      <name val="Arial"/>
      <family val="2"/>
    </font>
    <font>
      <sz val="11"/>
      <color theme="0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sz val="12"/>
      <color rgb="FFFF0000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b/>
      <sz val="13"/>
      <color indexed="8"/>
      <name val="Arial"/>
      <family val="2"/>
    </font>
    <font>
      <b/>
      <sz val="13"/>
      <color rgb="FFFF000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 applyBorder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33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/>
    <xf numFmtId="0" fontId="1" fillId="0" borderId="0" xfId="0" applyFont="1"/>
    <xf numFmtId="0" fontId="6" fillId="0" borderId="0" xfId="0" applyFont="1" applyBorder="1"/>
    <xf numFmtId="1" fontId="6" fillId="0" borderId="0" xfId="0" applyNumberFormat="1" applyFont="1" applyBorder="1"/>
    <xf numFmtId="0" fontId="7" fillId="0" borderId="0" xfId="0" applyFont="1" applyBorder="1"/>
    <xf numFmtId="1" fontId="7" fillId="0" borderId="0" xfId="0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0" xfId="0" applyFont="1" applyBorder="1"/>
    <xf numFmtId="0" fontId="7" fillId="0" borderId="10" xfId="0" applyFont="1" applyBorder="1"/>
    <xf numFmtId="1" fontId="6" fillId="0" borderId="13" xfId="0" applyNumberFormat="1" applyFont="1" applyBorder="1"/>
    <xf numFmtId="1" fontId="7" fillId="0" borderId="2" xfId="0" applyNumberFormat="1" applyFont="1" applyBorder="1"/>
    <xf numFmtId="1" fontId="7" fillId="0" borderId="13" xfId="0" applyNumberFormat="1" applyFont="1" applyBorder="1"/>
    <xf numFmtId="0" fontId="9" fillId="0" borderId="0" xfId="0" applyFont="1"/>
    <xf numFmtId="0" fontId="5" fillId="0" borderId="0" xfId="0" applyFont="1"/>
    <xf numFmtId="0" fontId="10" fillId="0" borderId="0" xfId="0" applyFont="1"/>
    <xf numFmtId="0" fontId="8" fillId="0" borderId="0" xfId="0" applyFont="1"/>
    <xf numFmtId="0" fontId="2" fillId="0" borderId="0" xfId="0" applyFont="1"/>
    <xf numFmtId="2" fontId="6" fillId="0" borderId="11" xfId="0" applyNumberFormat="1" applyFont="1" applyBorder="1"/>
    <xf numFmtId="2" fontId="7" fillId="0" borderId="15" xfId="0" applyNumberFormat="1" applyFont="1" applyBorder="1"/>
    <xf numFmtId="2" fontId="7" fillId="0" borderId="11" xfId="0" applyNumberFormat="1" applyFont="1" applyBorder="1"/>
    <xf numFmtId="2" fontId="6" fillId="0" borderId="16" xfId="0" applyNumberFormat="1" applyFont="1" applyBorder="1"/>
    <xf numFmtId="0" fontId="11" fillId="0" borderId="0" xfId="2"/>
    <xf numFmtId="0" fontId="12" fillId="0" borderId="1" xfId="0" applyFont="1" applyBorder="1" applyAlignment="1">
      <alignment vertical="top" wrapText="1"/>
    </xf>
    <xf numFmtId="0" fontId="2" fillId="0" borderId="0" xfId="0" applyFont="1" applyFill="1"/>
    <xf numFmtId="0" fontId="6" fillId="0" borderId="7" xfId="0" applyFont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2" fontId="6" fillId="0" borderId="8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0" fontId="6" fillId="0" borderId="9" xfId="0" quotePrefix="1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9" xfId="0" quotePrefix="1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1" fontId="6" fillId="0" borderId="14" xfId="0" applyNumberFormat="1" applyFont="1" applyBorder="1"/>
    <xf numFmtId="0" fontId="6" fillId="0" borderId="0" xfId="0" applyFont="1"/>
    <xf numFmtId="0" fontId="7" fillId="0" borderId="7" xfId="0" applyFont="1" applyBorder="1"/>
    <xf numFmtId="0" fontId="7" fillId="0" borderId="0" xfId="0" applyFont="1"/>
    <xf numFmtId="0" fontId="7" fillId="0" borderId="9" xfId="0" quotePrefix="1" applyFont="1" applyBorder="1"/>
    <xf numFmtId="0" fontId="7" fillId="0" borderId="5" xfId="0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textRotation="90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14" fillId="0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right" vertical="top" wrapText="1"/>
    </xf>
    <xf numFmtId="0" fontId="6" fillId="0" borderId="18" xfId="0" applyFont="1" applyBorder="1" applyAlignment="1">
      <alignment vertical="top" wrapText="1"/>
    </xf>
    <xf numFmtId="2" fontId="6" fillId="0" borderId="18" xfId="0" applyNumberFormat="1" applyFont="1" applyBorder="1" applyAlignment="1">
      <alignment horizontal="right" vertical="top" wrapText="1"/>
    </xf>
    <xf numFmtId="0" fontId="15" fillId="0" borderId="18" xfId="0" applyFont="1" applyBorder="1" applyAlignment="1">
      <alignment horizontal="right" vertical="top" wrapText="1"/>
    </xf>
    <xf numFmtId="0" fontId="6" fillId="0" borderId="18" xfId="0" applyFont="1" applyBorder="1"/>
    <xf numFmtId="0" fontId="6" fillId="0" borderId="17" xfId="0" applyFont="1" applyBorder="1" applyAlignment="1">
      <alignment vertical="top" wrapText="1"/>
    </xf>
    <xf numFmtId="2" fontId="7" fillId="0" borderId="17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horizontal="right" vertical="top" wrapText="1"/>
    </xf>
    <xf numFmtId="0" fontId="7" fillId="0" borderId="17" xfId="0" applyFont="1" applyBorder="1"/>
    <xf numFmtId="0" fontId="7" fillId="0" borderId="20" xfId="0" applyFont="1" applyFill="1" applyBorder="1" applyAlignment="1">
      <alignment vertical="top" wrapText="1"/>
    </xf>
    <xf numFmtId="0" fontId="7" fillId="0" borderId="18" xfId="0" applyFont="1" applyBorder="1"/>
    <xf numFmtId="0" fontId="15" fillId="0" borderId="17" xfId="0" applyFont="1" applyBorder="1" applyAlignment="1">
      <alignment horizontal="right" vertical="top" wrapText="1"/>
    </xf>
    <xf numFmtId="2" fontId="6" fillId="0" borderId="18" xfId="0" applyNumberFormat="1" applyFont="1" applyFill="1" applyBorder="1" applyAlignment="1">
      <alignment horizontal="right" vertical="top" wrapText="1"/>
    </xf>
    <xf numFmtId="0" fontId="6" fillId="0" borderId="19" xfId="0" applyFont="1" applyBorder="1" applyAlignment="1">
      <alignment vertical="top" wrapText="1"/>
    </xf>
    <xf numFmtId="2" fontId="6" fillId="0" borderId="19" xfId="0" applyNumberFormat="1" applyFont="1" applyBorder="1" applyAlignment="1">
      <alignment horizontal="right" vertical="top" wrapText="1"/>
    </xf>
    <xf numFmtId="0" fontId="15" fillId="0" borderId="19" xfId="0" applyFont="1" applyBorder="1" applyAlignment="1">
      <alignment horizontal="right" vertical="top" wrapText="1"/>
    </xf>
    <xf numFmtId="0" fontId="6" fillId="0" borderId="19" xfId="0" applyFont="1" applyBorder="1"/>
    <xf numFmtId="164" fontId="7" fillId="0" borderId="0" xfId="0" applyNumberFormat="1" applyFont="1"/>
    <xf numFmtId="165" fontId="7" fillId="0" borderId="0" xfId="0" applyNumberFormat="1" applyFont="1"/>
    <xf numFmtId="9" fontId="6" fillId="0" borderId="16" xfId="1" applyNumberFormat="1" applyFont="1" applyBorder="1"/>
    <xf numFmtId="0" fontId="7" fillId="3" borderId="0" xfId="0" applyFont="1" applyFill="1"/>
    <xf numFmtId="0" fontId="16" fillId="0" borderId="0" xfId="0" applyFont="1"/>
    <xf numFmtId="0" fontId="12" fillId="0" borderId="0" xfId="0" applyFont="1"/>
    <xf numFmtId="0" fontId="17" fillId="0" borderId="0" xfId="0" applyFont="1"/>
    <xf numFmtId="0" fontId="12" fillId="0" borderId="1" xfId="0" applyFont="1" applyBorder="1"/>
    <xf numFmtId="0" fontId="3" fillId="0" borderId="0" xfId="0" applyFont="1" applyBorder="1"/>
    <xf numFmtId="0" fontId="4" fillId="0" borderId="0" xfId="0" applyFont="1" applyBorder="1" applyAlignment="1">
      <alignment vertical="top" wrapText="1"/>
    </xf>
    <xf numFmtId="2" fontId="12" fillId="2" borderId="1" xfId="0" applyNumberFormat="1" applyFont="1" applyFill="1" applyBorder="1"/>
    <xf numFmtId="0" fontId="12" fillId="0" borderId="0" xfId="0" applyFont="1" applyBorder="1"/>
    <xf numFmtId="0" fontId="12" fillId="0" borderId="1" xfId="0" applyFont="1" applyFill="1" applyBorder="1"/>
    <xf numFmtId="0" fontId="6" fillId="0" borderId="17" xfId="0" applyFont="1" applyBorder="1"/>
    <xf numFmtId="0" fontId="6" fillId="0" borderId="17" xfId="0" applyFont="1" applyBorder="1" applyAlignment="1">
      <alignment wrapText="1"/>
    </xf>
    <xf numFmtId="0" fontId="7" fillId="0" borderId="0" xfId="0" applyFont="1" applyFill="1" applyBorder="1"/>
    <xf numFmtId="0" fontId="7" fillId="0" borderId="0" xfId="0" applyFont="1" applyFill="1"/>
    <xf numFmtId="0" fontId="2" fillId="0" borderId="0" xfId="0" applyFont="1" applyFill="1" applyBorder="1"/>
    <xf numFmtId="0" fontId="7" fillId="0" borderId="1" xfId="0" applyFont="1" applyBorder="1" applyAlignment="1">
      <alignment wrapText="1"/>
    </xf>
    <xf numFmtId="2" fontId="6" fillId="0" borderId="1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/>
    <xf numFmtId="0" fontId="6" fillId="0" borderId="1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quotePrefix="1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19" fillId="4" borderId="1" xfId="0" applyNumberFormat="1" applyFont="1" applyFill="1" applyBorder="1" applyAlignment="1">
      <alignment horizontal="right" vertical="top" wrapText="1"/>
    </xf>
    <xf numFmtId="2" fontId="19" fillId="4" borderId="17" xfId="0" applyNumberFormat="1" applyFont="1" applyFill="1" applyBorder="1" applyAlignment="1">
      <alignment horizontal="right" vertical="top" wrapText="1"/>
    </xf>
    <xf numFmtId="9" fontId="20" fillId="4" borderId="10" xfId="0" applyNumberFormat="1" applyFont="1" applyFill="1" applyBorder="1"/>
    <xf numFmtId="9" fontId="19" fillId="4" borderId="10" xfId="0" applyNumberFormat="1" applyFont="1" applyFill="1" applyBorder="1"/>
    <xf numFmtId="2" fontId="19" fillId="4" borderId="8" xfId="0" applyNumberFormat="1" applyFont="1" applyFill="1" applyBorder="1" applyAlignment="1">
      <alignment horizontal="left"/>
    </xf>
    <xf numFmtId="0" fontId="20" fillId="4" borderId="1" xfId="0" applyFont="1" applyFill="1" applyBorder="1"/>
    <xf numFmtId="0" fontId="6" fillId="0" borderId="0" xfId="0" applyFont="1" applyBorder="1" applyAlignment="1">
      <alignment vertical="top" wrapText="1"/>
    </xf>
    <xf numFmtId="0" fontId="22" fillId="0" borderId="0" xfId="0" applyFont="1"/>
    <xf numFmtId="0" fontId="22" fillId="0" borderId="1" xfId="0" applyFont="1" applyBorder="1"/>
    <xf numFmtId="0" fontId="21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 wrapText="1"/>
    </xf>
    <xf numFmtId="2" fontId="25" fillId="4" borderId="1" xfId="0" applyNumberFormat="1" applyFont="1" applyFill="1" applyBorder="1" applyAlignment="1">
      <alignment horizontal="right" vertical="top" wrapText="1"/>
    </xf>
    <xf numFmtId="0" fontId="26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0" fontId="28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29" fillId="5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center"/>
    </xf>
    <xf numFmtId="0" fontId="22" fillId="0" borderId="26" xfId="0" applyFont="1" applyBorder="1"/>
    <xf numFmtId="0" fontId="22" fillId="0" borderId="0" xfId="0" applyFont="1" applyBorder="1"/>
    <xf numFmtId="0" fontId="23" fillId="0" borderId="0" xfId="0" applyFont="1" applyFill="1" applyBorder="1" applyAlignment="1">
      <alignment vertical="top" wrapText="1"/>
    </xf>
    <xf numFmtId="0" fontId="32" fillId="0" borderId="1" xfId="0" applyFont="1" applyBorder="1" applyAlignment="1">
      <alignment wrapText="1"/>
    </xf>
    <xf numFmtId="0" fontId="5" fillId="0" borderId="1" xfId="0" applyFont="1" applyBorder="1"/>
    <xf numFmtId="1" fontId="20" fillId="4" borderId="1" xfId="0" applyNumberFormat="1" applyFont="1" applyFill="1" applyBorder="1" applyAlignment="1">
      <alignment horizontal="center" vertical="center" wrapText="1"/>
    </xf>
    <xf numFmtId="2" fontId="28" fillId="0" borderId="1" xfId="0" applyNumberFormat="1" applyFont="1" applyBorder="1"/>
    <xf numFmtId="9" fontId="20" fillId="4" borderId="1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vertical="top" wrapText="1"/>
    </xf>
    <xf numFmtId="2" fontId="22" fillId="0" borderId="0" xfId="0" applyNumberFormat="1" applyFont="1" applyBorder="1"/>
    <xf numFmtId="166" fontId="30" fillId="4" borderId="1" xfId="3" applyNumberFormat="1" applyFont="1" applyFill="1" applyBorder="1"/>
    <xf numFmtId="166" fontId="22" fillId="0" borderId="1" xfId="3" applyNumberFormat="1" applyFont="1" applyBorder="1"/>
    <xf numFmtId="166" fontId="28" fillId="0" borderId="1" xfId="3" applyNumberFormat="1" applyFont="1" applyBorder="1"/>
    <xf numFmtId="167" fontId="30" fillId="4" borderId="1" xfId="3" applyNumberFormat="1" applyFont="1" applyFill="1" applyBorder="1"/>
    <xf numFmtId="0" fontId="22" fillId="0" borderId="1" xfId="0" applyNumberFormat="1" applyFont="1" applyBorder="1"/>
    <xf numFmtId="166" fontId="22" fillId="6" borderId="1" xfId="3" applyNumberFormat="1" applyFont="1" applyFill="1" applyBorder="1"/>
    <xf numFmtId="166" fontId="30" fillId="6" borderId="1" xfId="3" applyNumberFormat="1" applyFont="1" applyFill="1" applyBorder="1"/>
    <xf numFmtId="167" fontId="22" fillId="6" borderId="1" xfId="0" applyNumberFormat="1" applyFont="1" applyFill="1" applyBorder="1"/>
    <xf numFmtId="167" fontId="22" fillId="6" borderId="1" xfId="3" applyNumberFormat="1" applyFont="1" applyFill="1" applyBorder="1"/>
    <xf numFmtId="167" fontId="22" fillId="0" borderId="1" xfId="3" applyNumberFormat="1" applyFont="1" applyFill="1" applyBorder="1"/>
    <xf numFmtId="0" fontId="32" fillId="0" borderId="1" xfId="0" applyFont="1" applyBorder="1"/>
    <xf numFmtId="0" fontId="0" fillId="0" borderId="0" xfId="0" applyFill="1"/>
    <xf numFmtId="0" fontId="34" fillId="0" borderId="0" xfId="0" applyFont="1"/>
    <xf numFmtId="0" fontId="35" fillId="0" borderId="0" xfId="0" applyFont="1"/>
    <xf numFmtId="0" fontId="12" fillId="0" borderId="33" xfId="0" applyFont="1" applyFill="1" applyBorder="1" applyAlignment="1">
      <alignment vertical="top" wrapText="1"/>
    </xf>
    <xf numFmtId="0" fontId="36" fillId="0" borderId="34" xfId="0" applyFont="1" applyFill="1" applyBorder="1" applyAlignment="1">
      <alignment vertical="top" wrapText="1"/>
    </xf>
    <xf numFmtId="167" fontId="25" fillId="4" borderId="1" xfId="3" applyNumberFormat="1" applyFont="1" applyFill="1" applyBorder="1"/>
    <xf numFmtId="167" fontId="5" fillId="0" borderId="34" xfId="3" applyNumberFormat="1" applyFont="1" applyFill="1" applyBorder="1" applyAlignment="1">
      <alignment vertical="top" wrapText="1"/>
    </xf>
    <xf numFmtId="167" fontId="37" fillId="0" borderId="11" xfId="3" applyNumberFormat="1" applyFont="1" applyFill="1" applyBorder="1" applyAlignment="1">
      <alignment vertical="top" wrapText="1"/>
    </xf>
    <xf numFmtId="0" fontId="12" fillId="0" borderId="38" xfId="0" applyFont="1" applyFill="1" applyBorder="1" applyAlignment="1">
      <alignment vertical="top" wrapText="1"/>
    </xf>
    <xf numFmtId="0" fontId="12" fillId="0" borderId="39" xfId="0" applyFont="1" applyFill="1" applyBorder="1" applyAlignment="1">
      <alignment vertical="top" wrapText="1"/>
    </xf>
    <xf numFmtId="167" fontId="5" fillId="0" borderId="40" xfId="3" applyNumberFormat="1" applyFont="1" applyFill="1" applyBorder="1" applyAlignment="1">
      <alignment vertical="top" wrapText="1"/>
    </xf>
    <xf numFmtId="167" fontId="37" fillId="0" borderId="43" xfId="3" applyNumberFormat="1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167" fontId="37" fillId="0" borderId="31" xfId="3" applyNumberFormat="1" applyFont="1" applyFill="1" applyBorder="1" applyAlignment="1">
      <alignment vertical="top" wrapText="1"/>
    </xf>
    <xf numFmtId="0" fontId="12" fillId="0" borderId="0" xfId="0" applyFont="1" applyFill="1"/>
    <xf numFmtId="167" fontId="12" fillId="0" borderId="17" xfId="3" applyNumberFormat="1" applyFont="1" applyFill="1" applyBorder="1" applyAlignment="1">
      <alignment wrapText="1"/>
    </xf>
    <xf numFmtId="167" fontId="12" fillId="0" borderId="13" xfId="3" applyNumberFormat="1" applyFont="1" applyFill="1" applyBorder="1" applyAlignment="1">
      <alignment wrapText="1"/>
    </xf>
    <xf numFmtId="167" fontId="5" fillId="0" borderId="34" xfId="3" applyNumberFormat="1" applyFont="1" applyFill="1" applyBorder="1" applyAlignment="1">
      <alignment wrapText="1"/>
    </xf>
    <xf numFmtId="167" fontId="37" fillId="0" borderId="11" xfId="3" applyNumberFormat="1" applyFont="1" applyFill="1" applyBorder="1" applyAlignment="1">
      <alignment wrapText="1"/>
    </xf>
    <xf numFmtId="167" fontId="12" fillId="0" borderId="41" xfId="3" applyNumberFormat="1" applyFont="1" applyFill="1" applyBorder="1" applyAlignment="1">
      <alignment vertical="top" wrapText="1"/>
    </xf>
    <xf numFmtId="167" fontId="12" fillId="0" borderId="42" xfId="3" applyNumberFormat="1" applyFont="1" applyFill="1" applyBorder="1" applyAlignment="1">
      <alignment vertical="top" wrapText="1"/>
    </xf>
    <xf numFmtId="167" fontId="12" fillId="0" borderId="39" xfId="3" applyNumberFormat="1" applyFont="1" applyFill="1" applyBorder="1" applyAlignment="1">
      <alignment vertical="top" wrapText="1"/>
    </xf>
    <xf numFmtId="0" fontId="15" fillId="5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167" fontId="28" fillId="0" borderId="37" xfId="3" applyNumberFormat="1" applyFont="1" applyFill="1" applyBorder="1" applyAlignment="1">
      <alignment wrapText="1"/>
    </xf>
    <xf numFmtId="167" fontId="28" fillId="0" borderId="35" xfId="3" applyNumberFormat="1" applyFont="1" applyFill="1" applyBorder="1" applyAlignment="1">
      <alignment wrapText="1"/>
    </xf>
    <xf numFmtId="167" fontId="28" fillId="0" borderId="36" xfId="3" applyNumberFormat="1" applyFont="1" applyFill="1" applyBorder="1" applyAlignment="1">
      <alignment wrapText="1"/>
    </xf>
    <xf numFmtId="167" fontId="28" fillId="0" borderId="28" xfId="3" applyNumberFormat="1" applyFont="1" applyFill="1" applyBorder="1" applyAlignment="1">
      <alignment wrapText="1"/>
    </xf>
    <xf numFmtId="167" fontId="39" fillId="0" borderId="23" xfId="3" applyNumberFormat="1" applyFont="1" applyFill="1" applyBorder="1" applyAlignment="1">
      <alignment wrapText="1"/>
    </xf>
    <xf numFmtId="0" fontId="38" fillId="0" borderId="0" xfId="0" applyFont="1"/>
    <xf numFmtId="167" fontId="41" fillId="0" borderId="23" xfId="3" applyNumberFormat="1" applyFont="1" applyFill="1" applyBorder="1" applyAlignment="1">
      <alignment wrapText="1"/>
    </xf>
    <xf numFmtId="0" fontId="28" fillId="0" borderId="0" xfId="0" applyFont="1"/>
    <xf numFmtId="0" fontId="31" fillId="0" borderId="0" xfId="0" applyFont="1" applyBorder="1" applyAlignment="1">
      <alignment vertical="center"/>
    </xf>
    <xf numFmtId="0" fontId="12" fillId="0" borderId="13" xfId="0" applyFont="1" applyFill="1" applyBorder="1" applyAlignment="1">
      <alignment horizontal="left" vertical="center" wrapText="1"/>
    </xf>
    <xf numFmtId="2" fontId="36" fillId="0" borderId="40" xfId="0" applyNumberFormat="1" applyFont="1" applyFill="1" applyBorder="1" applyAlignment="1">
      <alignment vertical="top" wrapText="1"/>
    </xf>
    <xf numFmtId="2" fontId="25" fillId="6" borderId="1" xfId="0" applyNumberFormat="1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vertical="top" wrapText="1"/>
    </xf>
    <xf numFmtId="1" fontId="12" fillId="0" borderId="1" xfId="0" applyNumberFormat="1" applyFont="1" applyFill="1" applyBorder="1" applyAlignment="1">
      <alignment vertical="top" wrapText="1"/>
    </xf>
    <xf numFmtId="1" fontId="28" fillId="0" borderId="1" xfId="0" applyNumberFormat="1" applyFont="1" applyFill="1" applyBorder="1" applyAlignment="1">
      <alignment vertical="top" wrapText="1"/>
    </xf>
    <xf numFmtId="1" fontId="38" fillId="0" borderId="1" xfId="0" applyNumberFormat="1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167" fontId="5" fillId="0" borderId="1" xfId="3" applyNumberFormat="1" applyFont="1" applyFill="1" applyBorder="1" applyAlignment="1">
      <alignment vertical="top" wrapText="1"/>
    </xf>
    <xf numFmtId="167" fontId="12" fillId="0" borderId="1" xfId="3" applyNumberFormat="1" applyFont="1" applyFill="1" applyBorder="1" applyAlignment="1">
      <alignment vertical="top" wrapText="1"/>
    </xf>
    <xf numFmtId="0" fontId="6" fillId="5" borderId="1" xfId="0" applyFont="1" applyFill="1" applyBorder="1" applyAlignment="1">
      <alignment vertical="center" wrapText="1"/>
    </xf>
    <xf numFmtId="0" fontId="29" fillId="5" borderId="42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38" fillId="0" borderId="1" xfId="0" applyFont="1" applyFill="1" applyBorder="1" applyAlignment="1">
      <alignment vertical="top" wrapText="1"/>
    </xf>
    <xf numFmtId="2" fontId="42" fillId="4" borderId="1" xfId="0" applyNumberFormat="1" applyFont="1" applyFill="1" applyBorder="1" applyAlignment="1">
      <alignment horizontal="right" vertical="top" wrapText="1"/>
    </xf>
    <xf numFmtId="0" fontId="23" fillId="5" borderId="26" xfId="0" applyFont="1" applyFill="1" applyBorder="1" applyAlignment="1">
      <alignment horizontal="left" vertical="top" wrapText="1"/>
    </xf>
    <xf numFmtId="0" fontId="23" fillId="5" borderId="27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8" fillId="0" borderId="21" xfId="0" applyFont="1" applyFill="1" applyBorder="1" applyAlignment="1">
      <alignment horizontal="left" vertical="top" wrapText="1"/>
    </xf>
    <xf numFmtId="0" fontId="28" fillId="0" borderId="22" xfId="0" applyFont="1" applyFill="1" applyBorder="1" applyAlignment="1">
      <alignment horizontal="left" vertical="top" wrapText="1"/>
    </xf>
    <xf numFmtId="0" fontId="28" fillId="0" borderId="23" xfId="0" applyFont="1" applyFill="1" applyBorder="1" applyAlignment="1">
      <alignment horizontal="left" vertical="top" wrapText="1"/>
    </xf>
    <xf numFmtId="0" fontId="12" fillId="0" borderId="46" xfId="0" applyFont="1" applyFill="1" applyBorder="1" applyAlignment="1">
      <alignment horizontal="left" vertical="center" wrapText="1"/>
    </xf>
    <xf numFmtId="0" fontId="12" fillId="0" borderId="47" xfId="0" applyFont="1" applyFill="1" applyBorder="1" applyAlignment="1">
      <alignment horizontal="left" vertical="center" wrapText="1"/>
    </xf>
    <xf numFmtId="0" fontId="15" fillId="6" borderId="0" xfId="0" applyFont="1" applyFill="1" applyBorder="1" applyAlignment="1">
      <alignment horizontal="center" vertical="top" wrapText="1"/>
    </xf>
    <xf numFmtId="0" fontId="12" fillId="0" borderId="44" xfId="0" applyFont="1" applyFill="1" applyBorder="1" applyAlignment="1">
      <alignment horizontal="left" vertical="top" wrapText="1"/>
    </xf>
    <xf numFmtId="0" fontId="12" fillId="0" borderId="45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horizontal="left" vertical="top" wrapText="1"/>
    </xf>
    <xf numFmtId="0" fontId="40" fillId="0" borderId="21" xfId="0" applyFont="1" applyFill="1" applyBorder="1" applyAlignment="1">
      <alignment horizontal="left" vertical="top" wrapText="1"/>
    </xf>
    <xf numFmtId="0" fontId="40" fillId="0" borderId="22" xfId="0" applyFont="1" applyFill="1" applyBorder="1" applyAlignment="1">
      <alignment horizontal="left" vertical="top" wrapText="1"/>
    </xf>
    <xf numFmtId="0" fontId="40" fillId="0" borderId="23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4" fillId="0" borderId="27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left" vertical="center" wrapText="1"/>
    </xf>
    <xf numFmtId="167" fontId="25" fillId="4" borderId="27" xfId="3" applyNumberFormat="1" applyFont="1" applyFill="1" applyBorder="1"/>
    <xf numFmtId="0" fontId="36" fillId="0" borderId="1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right" vertical="center" wrapText="1"/>
    </xf>
    <xf numFmtId="0" fontId="36" fillId="0" borderId="17" xfId="0" applyFont="1" applyFill="1" applyBorder="1" applyAlignment="1">
      <alignment vertical="top" wrapText="1"/>
    </xf>
    <xf numFmtId="0" fontId="12" fillId="0" borderId="27" xfId="0" applyFont="1" applyFill="1" applyBorder="1" applyAlignment="1">
      <alignment vertical="top" wrapText="1"/>
    </xf>
  </cellXfs>
  <cellStyles count="4">
    <cellStyle name="Hyperkobling" xfId="2" builtinId="8"/>
    <cellStyle name="Komma" xfId="3" builtinId="3"/>
    <cellStyle name="Normal" xfId="0" builtinId="0"/>
    <cellStyle name="Prosent" xfId="1" builtinId="5"/>
  </cellStyles>
  <dxfs count="2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7F6C9-DCAD-4CD8-B392-C54EDCCF34AC}">
  <dimension ref="A1:K39"/>
  <sheetViews>
    <sheetView workbookViewId="0">
      <selection activeCell="F30" sqref="F30"/>
    </sheetView>
  </sheetViews>
  <sheetFormatPr baseColWidth="10" defaultRowHeight="13.8" x14ac:dyDescent="0.25"/>
  <cols>
    <col min="1" max="1" width="42.44140625" style="100" customWidth="1"/>
    <col min="2" max="2" width="19.33203125" style="100" customWidth="1"/>
    <col min="3" max="3" width="21.109375" style="100" customWidth="1"/>
    <col min="4" max="4" width="3.33203125" style="100" customWidth="1"/>
    <col min="5" max="5" width="44.109375" style="100" customWidth="1"/>
    <col min="6" max="7" width="21.77734375" style="100" customWidth="1"/>
    <col min="8" max="16384" width="11.5546875" style="100"/>
  </cols>
  <sheetData>
    <row r="1" spans="1:11" ht="53.4" customHeight="1" x14ac:dyDescent="0.25">
      <c r="A1" s="195" t="s">
        <v>119</v>
      </c>
      <c r="B1" s="196"/>
      <c r="C1" s="196"/>
      <c r="D1" s="196"/>
      <c r="E1" s="169"/>
      <c r="F1" s="169"/>
      <c r="G1" s="169"/>
    </row>
    <row r="2" spans="1:11" ht="57.6" customHeight="1" x14ac:dyDescent="0.25">
      <c r="A2" s="113" t="s">
        <v>113</v>
      </c>
      <c r="B2" s="109" t="s">
        <v>114</v>
      </c>
      <c r="C2" s="109" t="s">
        <v>115</v>
      </c>
    </row>
    <row r="3" spans="1:11" ht="15" x14ac:dyDescent="0.25">
      <c r="A3" s="71" t="str">
        <f>"Product 1"&amp;" - "&amp;'Product 1'!A3</f>
        <v xml:space="preserve">Product 1 - </v>
      </c>
      <c r="B3" s="71" t="e">
        <f>'Product 1'!L3*'Product 1'!E63</f>
        <v>#DIV/0!</v>
      </c>
      <c r="C3" s="71">
        <f>+'Product 1'!E66*'Product 1'!L3</f>
        <v>0</v>
      </c>
    </row>
    <row r="4" spans="1:11" ht="15" x14ac:dyDescent="0.25">
      <c r="A4" s="71" t="str">
        <f>"Product 2"&amp;" - "&amp;'Product 2'!A3</f>
        <v xml:space="preserve">Product 2 - </v>
      </c>
      <c r="B4" s="71" t="e">
        <f>'Product 2'!L3*'Product 2'!E63</f>
        <v>#DIV/0!</v>
      </c>
      <c r="C4" s="71">
        <f>+'Product 2'!E66*'Product 2'!L3</f>
        <v>0</v>
      </c>
    </row>
    <row r="5" spans="1:11" ht="15" x14ac:dyDescent="0.25">
      <c r="A5" s="71" t="str">
        <f>"Product 3"&amp;" - "&amp;'Product 3'!A3</f>
        <v xml:space="preserve">Product 3 - </v>
      </c>
      <c r="B5" s="71" t="e">
        <f>'Product 3'!L3*'Product 3'!E63</f>
        <v>#DIV/0!</v>
      </c>
      <c r="C5" s="71">
        <f>+'Product 3'!E66*'Product 3'!L3</f>
        <v>0</v>
      </c>
    </row>
    <row r="6" spans="1:11" ht="15" x14ac:dyDescent="0.25">
      <c r="A6" s="71" t="str">
        <f>"Product 4"&amp;" - "&amp;'Product 4'!A3</f>
        <v xml:space="preserve">Product 4 - </v>
      </c>
      <c r="B6" s="71" t="e">
        <f>'Product 4'!L3*'Product 4'!E63</f>
        <v>#DIV/0!</v>
      </c>
      <c r="C6" s="71">
        <f>+'Product 4'!E66*'Product 4'!L3</f>
        <v>0</v>
      </c>
    </row>
    <row r="7" spans="1:11" ht="15" x14ac:dyDescent="0.25">
      <c r="A7" s="71" t="str">
        <f>"Product 5"&amp;" - "&amp;'Product 5'!A3</f>
        <v xml:space="preserve">Product 5 - </v>
      </c>
      <c r="B7" s="71" t="e">
        <f>'Product 5'!L3*'Product 5'!E63</f>
        <v>#DIV/0!</v>
      </c>
      <c r="C7" s="71">
        <f>+'Product 5'!E66*'Product 5'!L3</f>
        <v>0</v>
      </c>
    </row>
    <row r="8" spans="1:11" ht="15" x14ac:dyDescent="0.25">
      <c r="A8" s="71" t="str">
        <f>"Product 6"&amp;" - "&amp;'Product 6'!A3</f>
        <v xml:space="preserve">Product 6 - </v>
      </c>
      <c r="B8" s="71" t="e">
        <f>'Product 6'!L3*'Product 6'!E63</f>
        <v>#DIV/0!</v>
      </c>
      <c r="C8" s="71">
        <f>+'Product 6'!E66*'Product 6'!L3</f>
        <v>0</v>
      </c>
    </row>
    <row r="9" spans="1:11" ht="15" x14ac:dyDescent="0.25">
      <c r="A9" s="71" t="str">
        <f>"Product 7"&amp;" - "&amp;'Product 7'!A3</f>
        <v xml:space="preserve">Product 7 - </v>
      </c>
      <c r="B9" s="71" t="e">
        <f>'Product 7'!L3*'Product 7'!E63</f>
        <v>#DIV/0!</v>
      </c>
      <c r="C9" s="71">
        <f>+'Product 7'!E66*'Product 7'!L3</f>
        <v>0</v>
      </c>
    </row>
    <row r="10" spans="1:11" ht="15" x14ac:dyDescent="0.25">
      <c r="A10" s="71" t="str">
        <f>"Product 8"&amp;" - "&amp;'Product 8'!A3</f>
        <v xml:space="preserve">Product 8 - </v>
      </c>
      <c r="B10" s="71" t="e">
        <f>'Product 8'!L3*'Product 8'!E63</f>
        <v>#DIV/0!</v>
      </c>
      <c r="C10" s="71">
        <f>+'Product 8'!E66*'Product 8'!L3</f>
        <v>0</v>
      </c>
    </row>
    <row r="11" spans="1:11" ht="15" x14ac:dyDescent="0.25">
      <c r="A11" s="104" t="s">
        <v>110</v>
      </c>
      <c r="B11" s="105"/>
      <c r="C11" s="172"/>
    </row>
    <row r="12" spans="1:11" ht="16.8" x14ac:dyDescent="0.3">
      <c r="A12" s="107" t="s">
        <v>111</v>
      </c>
      <c r="B12" s="108" t="e">
        <f>SUM(B3:B11)</f>
        <v>#DIV/0!</v>
      </c>
      <c r="C12" s="108">
        <f>SUM(C3:C11)</f>
        <v>0</v>
      </c>
    </row>
    <row r="14" spans="1:11" ht="15.6" customHeight="1" x14ac:dyDescent="0.25">
      <c r="A14" s="193" t="s">
        <v>40</v>
      </c>
      <c r="B14" s="194"/>
      <c r="C14" s="194"/>
      <c r="D14" s="122"/>
      <c r="E14" s="122"/>
      <c r="F14" s="122"/>
      <c r="G14" s="122"/>
      <c r="H14" s="122"/>
      <c r="I14" s="122"/>
      <c r="J14" s="122"/>
      <c r="K14" s="122"/>
    </row>
    <row r="16" spans="1:11" ht="32.4" customHeight="1" x14ac:dyDescent="0.25">
      <c r="A16" s="191" t="s">
        <v>95</v>
      </c>
      <c r="B16" s="192"/>
      <c r="C16" s="117" t="s">
        <v>120</v>
      </c>
    </row>
    <row r="17" spans="1:5" ht="31.8" customHeight="1" x14ac:dyDescent="0.25">
      <c r="A17" s="103" t="s">
        <v>134</v>
      </c>
      <c r="B17" s="101" t="e">
        <f>B12-'Cost budget'!B17</f>
        <v>#DIV/0!</v>
      </c>
      <c r="C17" s="119">
        <v>1</v>
      </c>
    </row>
    <row r="18" spans="1:5" ht="27" customHeight="1" x14ac:dyDescent="0.25">
      <c r="A18" s="103" t="s">
        <v>135</v>
      </c>
      <c r="B18" s="101">
        <f>C12-'Cost budget'!C17</f>
        <v>0</v>
      </c>
      <c r="C18" s="119"/>
    </row>
    <row r="19" spans="1:5" ht="13.8" customHeight="1" x14ac:dyDescent="0.25">
      <c r="A19" s="116"/>
      <c r="B19" s="115"/>
      <c r="C19" s="115"/>
    </row>
    <row r="20" spans="1:5" ht="13.8" customHeight="1" x14ac:dyDescent="0.25">
      <c r="A20" s="191" t="s">
        <v>122</v>
      </c>
      <c r="B20" s="192"/>
    </row>
    <row r="21" spans="1:5" x14ac:dyDescent="0.25">
      <c r="A21" s="102"/>
      <c r="B21" s="101"/>
    </row>
    <row r="22" spans="1:5" ht="15" x14ac:dyDescent="0.25">
      <c r="A22" s="104" t="s">
        <v>121</v>
      </c>
      <c r="B22" s="105"/>
    </row>
    <row r="23" spans="1:5" ht="15" x14ac:dyDescent="0.25">
      <c r="A23" s="104" t="s">
        <v>96</v>
      </c>
      <c r="B23" s="105"/>
    </row>
    <row r="24" spans="1:5" ht="15" x14ac:dyDescent="0.25">
      <c r="A24" s="104" t="s">
        <v>97</v>
      </c>
      <c r="B24" s="105"/>
    </row>
    <row r="25" spans="1:5" ht="15.6" x14ac:dyDescent="0.3">
      <c r="A25" s="106" t="s">
        <v>98</v>
      </c>
      <c r="B25" s="118">
        <f>B22+B23+B24</f>
        <v>0</v>
      </c>
    </row>
    <row r="26" spans="1:5" ht="15" x14ac:dyDescent="0.25">
      <c r="A26" s="104" t="s">
        <v>123</v>
      </c>
      <c r="B26" s="105"/>
    </row>
    <row r="27" spans="1:5" ht="15" x14ac:dyDescent="0.25">
      <c r="A27" s="104" t="s">
        <v>124</v>
      </c>
      <c r="B27" s="105"/>
    </row>
    <row r="28" spans="1:5" ht="15" x14ac:dyDescent="0.25">
      <c r="A28" s="112" t="s">
        <v>99</v>
      </c>
      <c r="B28" s="105"/>
    </row>
    <row r="29" spans="1:5" ht="19.2" customHeight="1" x14ac:dyDescent="0.25">
      <c r="A29" s="104" t="s">
        <v>100</v>
      </c>
      <c r="B29" s="105"/>
      <c r="E29" s="106" t="s">
        <v>125</v>
      </c>
    </row>
    <row r="30" spans="1:5" ht="17.399999999999999" x14ac:dyDescent="0.3">
      <c r="A30" s="106" t="s">
        <v>101</v>
      </c>
      <c r="B30" s="118">
        <f>B26+B27+B28+B29</f>
        <v>0</v>
      </c>
      <c r="E30" s="121">
        <v>0.25</v>
      </c>
    </row>
    <row r="31" spans="1:5" ht="15.6" x14ac:dyDescent="0.3">
      <c r="A31" s="106" t="s">
        <v>102</v>
      </c>
      <c r="B31" s="118">
        <f>+B30-B25</f>
        <v>0</v>
      </c>
    </row>
    <row r="32" spans="1:5" ht="19.2" customHeight="1" x14ac:dyDescent="0.25">
      <c r="A32" s="104"/>
      <c r="B32" s="101"/>
    </row>
    <row r="33" spans="1:3" ht="15" customHeight="1" x14ac:dyDescent="0.3">
      <c r="A33" s="107" t="s">
        <v>103</v>
      </c>
      <c r="B33" s="108" t="e">
        <f>((IF(C17&gt;0,B17,(IF(C18&gt;0,B18,))))-B31)</f>
        <v>#DIV/0!</v>
      </c>
    </row>
    <row r="34" spans="1:3" ht="15" x14ac:dyDescent="0.25">
      <c r="A34" s="104" t="s">
        <v>104</v>
      </c>
      <c r="B34" s="114" t="e">
        <f>B33*E30</f>
        <v>#DIV/0!</v>
      </c>
      <c r="C34" s="115"/>
    </row>
    <row r="35" spans="1:3" ht="16.8" x14ac:dyDescent="0.3">
      <c r="A35" s="106" t="s">
        <v>105</v>
      </c>
      <c r="B35" s="108" t="e">
        <f>B33-B34</f>
        <v>#DIV/0!</v>
      </c>
      <c r="C35" s="115"/>
    </row>
    <row r="36" spans="1:3" ht="15" x14ac:dyDescent="0.25">
      <c r="A36" s="104" t="s">
        <v>106</v>
      </c>
      <c r="B36" s="105"/>
      <c r="C36" s="115"/>
    </row>
    <row r="37" spans="1:3" ht="15" x14ac:dyDescent="0.25">
      <c r="A37" s="104" t="s">
        <v>107</v>
      </c>
      <c r="B37" s="105"/>
      <c r="C37" s="115"/>
    </row>
    <row r="38" spans="1:3" ht="15" x14ac:dyDescent="0.25">
      <c r="A38" s="104" t="s">
        <v>108</v>
      </c>
      <c r="B38" s="105"/>
      <c r="C38" s="115"/>
    </row>
    <row r="39" spans="1:3" ht="16.8" x14ac:dyDescent="0.3">
      <c r="A39" s="106" t="s">
        <v>109</v>
      </c>
      <c r="B39" s="120" t="e">
        <f>B35-B36-B37-B38</f>
        <v>#DIV/0!</v>
      </c>
      <c r="C39" s="115"/>
    </row>
  </sheetData>
  <mergeCells count="4">
    <mergeCell ref="A16:B16"/>
    <mergeCell ref="A20:B20"/>
    <mergeCell ref="A14:C14"/>
    <mergeCell ref="A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8"/>
  <sheetViews>
    <sheetView showGridLines="0" showZeros="0" zoomScaleNormal="100" workbookViewId="0">
      <selection activeCell="A26" sqref="A26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/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/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172</v>
      </c>
      <c r="B5" s="93"/>
      <c r="C5" s="93"/>
      <c r="D5" s="45">
        <f>B5*C5</f>
        <v>0</v>
      </c>
      <c r="E5" s="93"/>
      <c r="F5" s="93"/>
      <c r="G5" s="45">
        <f>E5*F5</f>
        <v>0</v>
      </c>
      <c r="H5" s="46">
        <f t="shared" ref="H5:J14" si="0">E5-B5</f>
        <v>0</v>
      </c>
      <c r="I5" s="46">
        <f t="shared" si="0"/>
        <v>0</v>
      </c>
      <c r="J5" s="47">
        <f t="shared" si="0"/>
        <v>0</v>
      </c>
      <c r="K5" s="42"/>
      <c r="L5" s="18"/>
      <c r="M5" s="18"/>
    </row>
    <row r="6" spans="1:13" ht="17.399999999999999" x14ac:dyDescent="0.3">
      <c r="A6" s="44" t="s">
        <v>177</v>
      </c>
      <c r="B6" s="93"/>
      <c r="C6" s="93"/>
      <c r="D6" s="45">
        <f t="shared" ref="D6:D14" si="1">B6*C6</f>
        <v>0</v>
      </c>
      <c r="E6" s="93"/>
      <c r="F6" s="93"/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178</v>
      </c>
      <c r="B7" s="93"/>
      <c r="C7" s="93"/>
      <c r="D7" s="45">
        <f t="shared" si="1"/>
        <v>0</v>
      </c>
      <c r="E7" s="93"/>
      <c r="F7" s="93"/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/>
      <c r="B9" s="93"/>
      <c r="C9" s="93"/>
      <c r="D9" s="45">
        <f t="shared" si="1"/>
        <v>0</v>
      </c>
      <c r="E9" s="93"/>
      <c r="F9" s="93"/>
      <c r="G9" s="45">
        <f t="shared" si="2"/>
        <v>0</v>
      </c>
      <c r="H9" s="46">
        <f t="shared" si="0"/>
        <v>0</v>
      </c>
      <c r="I9" s="46">
        <f t="shared" si="0"/>
        <v>0</v>
      </c>
      <c r="J9" s="47">
        <f t="shared" si="0"/>
        <v>0</v>
      </c>
      <c r="K9" s="42"/>
      <c r="L9" s="18"/>
      <c r="M9" s="18"/>
    </row>
    <row r="10" spans="1:13" ht="17.399999999999999" x14ac:dyDescent="0.3">
      <c r="A10" s="44"/>
      <c r="B10" s="93"/>
      <c r="C10" s="93"/>
      <c r="D10" s="45">
        <f t="shared" si="1"/>
        <v>0</v>
      </c>
      <c r="E10" s="93"/>
      <c r="F10" s="93"/>
      <c r="G10" s="45">
        <f t="shared" si="2"/>
        <v>0</v>
      </c>
      <c r="H10" s="46">
        <f t="shared" si="0"/>
        <v>0</v>
      </c>
      <c r="I10" s="46">
        <f t="shared" si="0"/>
        <v>0</v>
      </c>
      <c r="J10" s="47">
        <f t="shared" si="0"/>
        <v>0</v>
      </c>
      <c r="K10" s="42"/>
      <c r="L10" s="18"/>
      <c r="M10" s="18"/>
    </row>
    <row r="11" spans="1:13" ht="17.399999999999999" x14ac:dyDescent="0.3">
      <c r="A11" s="44"/>
      <c r="B11" s="93"/>
      <c r="C11" s="93"/>
      <c r="D11" s="45">
        <f t="shared" si="1"/>
        <v>0</v>
      </c>
      <c r="E11" s="93"/>
      <c r="F11" s="93"/>
      <c r="G11" s="45">
        <f t="shared" si="2"/>
        <v>0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/>
      <c r="B12" s="93"/>
      <c r="C12" s="93"/>
      <c r="D12" s="45">
        <f t="shared" si="1"/>
        <v>0</v>
      </c>
      <c r="E12" s="93"/>
      <c r="F12" s="93"/>
      <c r="G12" s="45">
        <f t="shared" si="2"/>
        <v>0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/>
      <c r="B13" s="93"/>
      <c r="C13" s="93"/>
      <c r="D13" s="45">
        <f t="shared" si="1"/>
        <v>0</v>
      </c>
      <c r="E13" s="93"/>
      <c r="F13" s="93"/>
      <c r="G13" s="45">
        <f t="shared" si="2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/>
      <c r="B14" s="93"/>
      <c r="C14" s="93"/>
      <c r="D14" s="45">
        <f t="shared" si="1"/>
        <v>0</v>
      </c>
      <c r="E14" s="93"/>
      <c r="F14" s="93"/>
      <c r="G14" s="45">
        <f t="shared" si="2"/>
        <v>0</v>
      </c>
      <c r="H14" s="46">
        <f t="shared" si="0"/>
        <v>0</v>
      </c>
      <c r="I14" s="46">
        <f t="shared" si="0"/>
        <v>0</v>
      </c>
      <c r="J14" s="47">
        <f t="shared" si="0"/>
        <v>0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0</v>
      </c>
      <c r="E15" s="49"/>
      <c r="F15" s="49"/>
      <c r="G15" s="49">
        <f>SUM(G5:G14)</f>
        <v>0</v>
      </c>
      <c r="H15" s="50"/>
      <c r="I15" s="50"/>
      <c r="J15" s="50">
        <f>G15-D15</f>
        <v>0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5" si="3">B16*C16</f>
        <v>0</v>
      </c>
      <c r="E16" s="93"/>
      <c r="F16" s="93"/>
      <c r="G16" s="53">
        <f t="shared" ref="G16:G25" si="4">E16*F16</f>
        <v>0</v>
      </c>
      <c r="H16" s="54">
        <f t="shared" ref="H16:J25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/>
      <c r="B17" s="93"/>
      <c r="C17" s="93"/>
      <c r="D17" s="45">
        <f t="shared" si="3"/>
        <v>0</v>
      </c>
      <c r="E17" s="93"/>
      <c r="F17" s="93"/>
      <c r="G17" s="45">
        <f t="shared" si="4"/>
        <v>0</v>
      </c>
      <c r="H17" s="54">
        <f t="shared" si="5"/>
        <v>0</v>
      </c>
      <c r="I17" s="54">
        <f t="shared" si="5"/>
        <v>0</v>
      </c>
      <c r="J17" s="54">
        <f t="shared" si="5"/>
        <v>0</v>
      </c>
      <c r="K17" s="42"/>
      <c r="L17" s="18"/>
      <c r="M17" s="18"/>
    </row>
    <row r="18" spans="1:13" ht="17.399999999999999" x14ac:dyDescent="0.3">
      <c r="A18" s="44"/>
      <c r="B18" s="93"/>
      <c r="C18" s="93"/>
      <c r="D18" s="45">
        <f t="shared" si="3"/>
        <v>0</v>
      </c>
      <c r="E18" s="93"/>
      <c r="F18" s="93"/>
      <c r="G18" s="45">
        <f t="shared" si="4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42"/>
      <c r="L18" s="18"/>
      <c r="M18" s="18"/>
    </row>
    <row r="19" spans="1:13" ht="17.399999999999999" x14ac:dyDescent="0.3">
      <c r="A19" s="44"/>
      <c r="B19" s="93"/>
      <c r="C19" s="93"/>
      <c r="D19" s="45">
        <f t="shared" si="3"/>
        <v>0</v>
      </c>
      <c r="E19" s="93"/>
      <c r="F19" s="93"/>
      <c r="G19" s="45">
        <f t="shared" si="4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42"/>
      <c r="L19" s="18"/>
      <c r="M19" s="18"/>
    </row>
    <row r="20" spans="1:13" ht="17.399999999999999" x14ac:dyDescent="0.3">
      <c r="A20" s="56"/>
      <c r="B20" s="93"/>
      <c r="C20" s="93"/>
      <c r="D20" s="45">
        <f t="shared" si="3"/>
        <v>0</v>
      </c>
      <c r="E20" s="93"/>
      <c r="F20" s="93"/>
      <c r="G20" s="45">
        <f t="shared" si="4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  <c r="K20" s="42"/>
      <c r="L20" s="18"/>
      <c r="M20" s="18"/>
    </row>
    <row r="21" spans="1:13" ht="17.399999999999999" x14ac:dyDescent="0.3">
      <c r="A21" s="44" t="s">
        <v>0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5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5"/>
        <v>0</v>
      </c>
      <c r="K23" s="42"/>
      <c r="L23" s="18"/>
      <c r="M23" s="18"/>
    </row>
    <row r="24" spans="1:13" ht="17.399999999999999" x14ac:dyDescent="0.3">
      <c r="A24" s="44"/>
      <c r="B24" s="93"/>
      <c r="C24" s="93"/>
      <c r="D24" s="45"/>
      <c r="E24" s="93"/>
      <c r="F24" s="93"/>
      <c r="G24" s="45"/>
      <c r="H24" s="54"/>
      <c r="I24" s="54"/>
      <c r="J24" s="54"/>
      <c r="K24" s="42"/>
      <c r="L24" s="18"/>
      <c r="M24" s="18"/>
    </row>
    <row r="25" spans="1:13" ht="17.399999999999999" x14ac:dyDescent="0.3">
      <c r="A25" s="44" t="s">
        <v>187</v>
      </c>
      <c r="B25" s="93"/>
      <c r="C25" s="93"/>
      <c r="D25" s="45">
        <f t="shared" si="3"/>
        <v>0</v>
      </c>
      <c r="E25" s="93"/>
      <c r="F25" s="93"/>
      <c r="G25" s="45">
        <f t="shared" si="4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42"/>
      <c r="L25" s="18"/>
      <c r="M25" s="18"/>
    </row>
    <row r="26" spans="1:13" ht="18" thickBot="1" x14ac:dyDescent="0.35">
      <c r="A26" s="48" t="s">
        <v>2</v>
      </c>
      <c r="B26" s="49">
        <v>0</v>
      </c>
      <c r="C26" s="49">
        <v>0</v>
      </c>
      <c r="D26" s="49">
        <f>SUM(D16:D25)</f>
        <v>0</v>
      </c>
      <c r="E26" s="49">
        <v>0</v>
      </c>
      <c r="F26" s="49">
        <v>0</v>
      </c>
      <c r="G26" s="49">
        <f>SUM(G16:G25)</f>
        <v>0</v>
      </c>
      <c r="H26" s="50"/>
      <c r="I26" s="50"/>
      <c r="J26" s="50">
        <f>G26-D26</f>
        <v>0</v>
      </c>
      <c r="K26" s="57"/>
      <c r="L26" s="18"/>
      <c r="M26" s="18"/>
    </row>
    <row r="27" spans="1:13" ht="34.799999999999997" x14ac:dyDescent="0.3">
      <c r="A27" s="52" t="s">
        <v>36</v>
      </c>
      <c r="B27" s="94"/>
      <c r="C27" s="94"/>
      <c r="D27" s="53">
        <f>B27*C27</f>
        <v>0</v>
      </c>
      <c r="E27" s="94"/>
      <c r="F27" s="94"/>
      <c r="G27" s="53">
        <f>E27*F27</f>
        <v>0</v>
      </c>
      <c r="H27" s="58">
        <f>E27-B27</f>
        <v>0</v>
      </c>
      <c r="I27" s="58">
        <f>F27 -C27</f>
        <v>0</v>
      </c>
      <c r="J27" s="58">
        <f>G27-D27</f>
        <v>0</v>
      </c>
      <c r="K27" s="55"/>
      <c r="L27" s="18"/>
      <c r="M27" s="18"/>
    </row>
    <row r="28" spans="1:13" ht="17.399999999999999" x14ac:dyDescent="0.3">
      <c r="A28" s="44"/>
      <c r="B28" s="93"/>
      <c r="C28" s="93"/>
      <c r="D28" s="45">
        <f t="shared" ref="D28:D35" si="6">B28*C28</f>
        <v>0</v>
      </c>
      <c r="E28" s="93"/>
      <c r="F28" s="93"/>
      <c r="G28" s="45">
        <f t="shared" ref="G28:G35" si="7">E28*F28</f>
        <v>0</v>
      </c>
      <c r="H28" s="58">
        <f t="shared" ref="H28:H35" si="8">E28-B28</f>
        <v>0</v>
      </c>
      <c r="I28" s="58">
        <f t="shared" ref="I28:I35" si="9">F28 -C28</f>
        <v>0</v>
      </c>
      <c r="J28" s="58">
        <f t="shared" ref="J28:J35" si="10">G28-D28</f>
        <v>0</v>
      </c>
      <c r="K28" s="42"/>
      <c r="L28" s="18"/>
      <c r="M28" s="18"/>
    </row>
    <row r="29" spans="1:13" ht="17.399999999999999" x14ac:dyDescent="0.3">
      <c r="A29" s="44"/>
      <c r="B29" s="93"/>
      <c r="C29" s="93"/>
      <c r="D29" s="45">
        <f t="shared" si="6"/>
        <v>0</v>
      </c>
      <c r="E29" s="93"/>
      <c r="F29" s="93"/>
      <c r="G29" s="45">
        <f t="shared" si="7"/>
        <v>0</v>
      </c>
      <c r="H29" s="58">
        <f t="shared" si="8"/>
        <v>0</v>
      </c>
      <c r="I29" s="58">
        <f t="shared" si="9"/>
        <v>0</v>
      </c>
      <c r="J29" s="58">
        <f t="shared" si="10"/>
        <v>0</v>
      </c>
      <c r="K29" s="42"/>
      <c r="L29" s="18"/>
      <c r="M29" s="18"/>
    </row>
    <row r="30" spans="1:13" ht="17.399999999999999" x14ac:dyDescent="0.3">
      <c r="A30" s="44"/>
      <c r="B30" s="93"/>
      <c r="C30" s="93"/>
      <c r="D30" s="45">
        <f t="shared" si="6"/>
        <v>0</v>
      </c>
      <c r="E30" s="93"/>
      <c r="F30" s="93"/>
      <c r="G30" s="45">
        <f t="shared" si="7"/>
        <v>0</v>
      </c>
      <c r="H30" s="58">
        <f t="shared" si="8"/>
        <v>0</v>
      </c>
      <c r="I30" s="58">
        <f t="shared" si="9"/>
        <v>0</v>
      </c>
      <c r="J30" s="58">
        <f t="shared" si="10"/>
        <v>0</v>
      </c>
      <c r="K30" s="42"/>
      <c r="L30" s="18"/>
      <c r="M30" s="25"/>
    </row>
    <row r="31" spans="1:13" ht="17.399999999999999" x14ac:dyDescent="0.3">
      <c r="A31" s="44"/>
      <c r="B31" s="93"/>
      <c r="C31" s="93"/>
      <c r="D31" s="45">
        <f t="shared" si="6"/>
        <v>0</v>
      </c>
      <c r="E31" s="93"/>
      <c r="F31" s="93"/>
      <c r="G31" s="45">
        <f t="shared" si="7"/>
        <v>0</v>
      </c>
      <c r="H31" s="58">
        <f t="shared" si="8"/>
        <v>0</v>
      </c>
      <c r="I31" s="58">
        <f t="shared" si="9"/>
        <v>0</v>
      </c>
      <c r="J31" s="58">
        <f t="shared" si="10"/>
        <v>0</v>
      </c>
      <c r="K31" s="42"/>
      <c r="L31" s="18"/>
      <c r="M31" s="18"/>
    </row>
    <row r="32" spans="1:13" ht="17.399999999999999" x14ac:dyDescent="0.3">
      <c r="A32" s="44"/>
      <c r="B32" s="93"/>
      <c r="C32" s="93"/>
      <c r="D32" s="45">
        <f t="shared" si="6"/>
        <v>0</v>
      </c>
      <c r="E32" s="93"/>
      <c r="F32" s="93"/>
      <c r="G32" s="45">
        <f t="shared" si="7"/>
        <v>0</v>
      </c>
      <c r="H32" s="58">
        <f t="shared" si="8"/>
        <v>0</v>
      </c>
      <c r="I32" s="58">
        <f t="shared" si="9"/>
        <v>0</v>
      </c>
      <c r="J32" s="58">
        <f t="shared" si="10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6"/>
        <v>0</v>
      </c>
      <c r="E33" s="93"/>
      <c r="F33" s="93"/>
      <c r="G33" s="45">
        <f t="shared" si="7"/>
        <v>0</v>
      </c>
      <c r="H33" s="58">
        <f t="shared" si="8"/>
        <v>0</v>
      </c>
      <c r="I33" s="58">
        <f t="shared" si="9"/>
        <v>0</v>
      </c>
      <c r="J33" s="58">
        <f t="shared" si="10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6"/>
        <v>0</v>
      </c>
      <c r="E34" s="93"/>
      <c r="F34" s="93"/>
      <c r="G34" s="45">
        <f t="shared" si="7"/>
        <v>0</v>
      </c>
      <c r="H34" s="58">
        <f t="shared" si="8"/>
        <v>0</v>
      </c>
      <c r="I34" s="58">
        <f t="shared" si="9"/>
        <v>0</v>
      </c>
      <c r="J34" s="58">
        <f t="shared" si="10"/>
        <v>0</v>
      </c>
      <c r="K34" s="42"/>
      <c r="L34" s="18"/>
      <c r="M34" s="18"/>
    </row>
    <row r="35" spans="1:13" ht="17.399999999999999" x14ac:dyDescent="0.3">
      <c r="A35" s="44"/>
      <c r="B35" s="93"/>
      <c r="C35" s="93"/>
      <c r="D35" s="45">
        <f t="shared" si="6"/>
        <v>0</v>
      </c>
      <c r="E35" s="93"/>
      <c r="F35" s="93"/>
      <c r="G35" s="45">
        <f t="shared" si="7"/>
        <v>0</v>
      </c>
      <c r="H35" s="58">
        <f t="shared" si="8"/>
        <v>0</v>
      </c>
      <c r="I35" s="58">
        <f t="shared" si="9"/>
        <v>0</v>
      </c>
      <c r="J35" s="58">
        <f t="shared" si="10"/>
        <v>0</v>
      </c>
      <c r="K35" s="42"/>
      <c r="L35" s="18"/>
      <c r="M35" s="18"/>
    </row>
    <row r="36" spans="1:13" ht="35.4" thickBot="1" x14ac:dyDescent="0.35">
      <c r="A36" s="48" t="s">
        <v>38</v>
      </c>
      <c r="B36" s="49"/>
      <c r="C36" s="49"/>
      <c r="D36" s="59">
        <f>SUM(D27:D35)</f>
        <v>0</v>
      </c>
      <c r="E36" s="49"/>
      <c r="F36" s="49"/>
      <c r="G36" s="59">
        <f>SUM(G27:G35)</f>
        <v>0</v>
      </c>
      <c r="H36" s="50"/>
      <c r="I36" s="50"/>
      <c r="J36" s="50">
        <f>G36-D36</f>
        <v>0</v>
      </c>
      <c r="K36" s="57"/>
      <c r="L36" s="82" t="s">
        <v>57</v>
      </c>
      <c r="M36" s="18"/>
    </row>
    <row r="37" spans="1:13" s="2" customFormat="1" ht="52.8" thickBot="1" x14ac:dyDescent="0.35">
      <c r="A37" s="60" t="s">
        <v>37</v>
      </c>
      <c r="B37" s="61"/>
      <c r="C37" s="61"/>
      <c r="D37" s="61">
        <f>D15+D26+D36</f>
        <v>0</v>
      </c>
      <c r="E37" s="61"/>
      <c r="F37" s="61"/>
      <c r="G37" s="61">
        <f>G15+G26+G36</f>
        <v>0</v>
      </c>
      <c r="H37" s="62"/>
      <c r="I37" s="62"/>
      <c r="J37" s="62">
        <f>G37-D37</f>
        <v>0</v>
      </c>
      <c r="K37" s="63"/>
      <c r="L37" s="83" t="e">
        <f>D37/L3</f>
        <v>#DIV/0!</v>
      </c>
    </row>
    <row r="38" spans="1:13" s="2" customFormat="1" ht="21" customHeight="1" thickTop="1" x14ac:dyDescent="0.25">
      <c r="A38" s="222" t="s">
        <v>39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 t="s">
        <v>40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/>
      <c r="B42" s="224"/>
      <c r="C42" s="224"/>
      <c r="D42" s="224"/>
      <c r="E42" s="224"/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42</v>
      </c>
      <c r="B43" s="26"/>
      <c r="C43" s="26"/>
      <c r="D43" s="27"/>
      <c r="E43" s="28">
        <f>D37</f>
        <v>0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43</v>
      </c>
      <c r="B44" s="95">
        <v>0.55000000000000004</v>
      </c>
      <c r="C44" s="9"/>
      <c r="D44" s="11">
        <f>D43*$B$44</f>
        <v>0</v>
      </c>
      <c r="E44" s="19">
        <f>E43*B44</f>
        <v>0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54</v>
      </c>
      <c r="B45" s="5"/>
      <c r="C45" s="5"/>
      <c r="D45" s="12">
        <f>D43+D44</f>
        <v>0</v>
      </c>
      <c r="E45" s="20">
        <f>E43+E44</f>
        <v>0</v>
      </c>
      <c r="F45" s="5"/>
      <c r="G45" s="6"/>
      <c r="H45" s="5"/>
      <c r="I45" s="5"/>
      <c r="J45" s="5"/>
      <c r="K45" s="38"/>
      <c r="L45" s="18"/>
      <c r="M45" s="18"/>
    </row>
    <row r="46" spans="1:13" ht="17.399999999999999" x14ac:dyDescent="0.3">
      <c r="A46" s="33" t="s">
        <v>44</v>
      </c>
      <c r="B46" s="96">
        <v>0.15</v>
      </c>
      <c r="C46" s="10"/>
      <c r="D46" s="13">
        <f>D45*$B$46</f>
        <v>0</v>
      </c>
      <c r="E46" s="21">
        <f>E45*B46</f>
        <v>0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 t="s">
        <v>45</v>
      </c>
      <c r="B47" s="216"/>
      <c r="C47" s="7"/>
      <c r="D47" s="35">
        <f>D45+D46</f>
        <v>0</v>
      </c>
      <c r="E47" s="22">
        <f>SUM(E45:E46)</f>
        <v>0</v>
      </c>
      <c r="F47" s="3"/>
      <c r="G47" s="4"/>
      <c r="H47" s="3"/>
      <c r="I47" s="3"/>
      <c r="J47" s="3"/>
      <c r="K47" s="36"/>
    </row>
    <row r="48" spans="1:13" ht="17.399999999999999" x14ac:dyDescent="0.3">
      <c r="A48" s="38"/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46</v>
      </c>
      <c r="B49" s="65"/>
      <c r="C49" s="38"/>
      <c r="D49" s="38"/>
      <c r="E49" s="38"/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47</v>
      </c>
      <c r="B50" s="37"/>
      <c r="C50" s="37"/>
      <c r="D50" s="37"/>
      <c r="E50" s="97"/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48</v>
      </c>
      <c r="B51" s="96">
        <v>0.15</v>
      </c>
      <c r="C51" s="10"/>
      <c r="D51" s="10"/>
      <c r="E51" s="21">
        <f>(E50*B51)/(1+B51)</f>
        <v>0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49</v>
      </c>
      <c r="B52" s="5"/>
      <c r="C52" s="5"/>
      <c r="D52" s="5"/>
      <c r="E52" s="20">
        <f>E50-E51</f>
        <v>0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50</v>
      </c>
      <c r="B53" s="10"/>
      <c r="C53" s="10"/>
      <c r="D53" s="10"/>
      <c r="E53" s="21">
        <f>D37</f>
        <v>0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51</v>
      </c>
      <c r="B54" s="5"/>
      <c r="C54" s="5"/>
      <c r="D54" s="5"/>
      <c r="E54" s="20">
        <f>E52-E53</f>
        <v>0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 t="s">
        <v>52</v>
      </c>
      <c r="B55" s="40"/>
      <c r="C55" s="40"/>
      <c r="D55" s="40"/>
      <c r="E55" s="66" t="e">
        <f>E54/E52</f>
        <v>#DIV/0!</v>
      </c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53</v>
      </c>
      <c r="B58" s="217"/>
      <c r="C58" s="217"/>
      <c r="D58" s="217"/>
      <c r="E58" s="217"/>
      <c r="F58" s="79"/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42</v>
      </c>
      <c r="B59" s="26"/>
      <c r="C59" s="26"/>
      <c r="D59" s="27"/>
      <c r="E59" s="28" t="e">
        <f>L37</f>
        <v>#DIV/0!</v>
      </c>
      <c r="F59" s="38" t="s">
        <v>56</v>
      </c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43</v>
      </c>
      <c r="B60" s="95">
        <v>0.55000000000000004</v>
      </c>
      <c r="C60" s="9"/>
      <c r="D60" s="11">
        <f>D59*$B$44</f>
        <v>0</v>
      </c>
      <c r="E60" s="19" t="e">
        <f>E59*B60</f>
        <v>#DIV/0!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54</v>
      </c>
      <c r="B61" s="5"/>
      <c r="C61" s="5"/>
      <c r="D61" s="12">
        <f>D59+D60</f>
        <v>0</v>
      </c>
      <c r="E61" s="20" t="e">
        <f>E59+E60</f>
        <v>#DIV/0!</v>
      </c>
      <c r="F61" s="38"/>
      <c r="G61" s="38"/>
      <c r="H61" s="38"/>
      <c r="I61" s="38"/>
      <c r="J61" s="38"/>
      <c r="K61" s="38"/>
      <c r="L61" s="18"/>
      <c r="M61" s="18"/>
    </row>
    <row r="62" spans="1:13" ht="17.399999999999999" x14ac:dyDescent="0.3">
      <c r="A62" s="33" t="s">
        <v>44</v>
      </c>
      <c r="B62" s="96">
        <v>0.15</v>
      </c>
      <c r="C62" s="10"/>
      <c r="D62" s="13">
        <f>D61*$B$46</f>
        <v>0</v>
      </c>
      <c r="E62" s="21" t="e">
        <f>E61*B62</f>
        <v>#DIV/0!</v>
      </c>
      <c r="F62" s="38"/>
      <c r="G62" s="38"/>
      <c r="H62" s="38"/>
      <c r="I62" s="38"/>
      <c r="J62" s="38"/>
      <c r="K62" s="38"/>
      <c r="L62" s="18"/>
      <c r="M62" s="18"/>
    </row>
    <row r="63" spans="1:13" ht="52.8" thickBot="1" x14ac:dyDescent="0.35">
      <c r="A63" s="34" t="s">
        <v>55</v>
      </c>
      <c r="B63" s="7"/>
      <c r="C63" s="7"/>
      <c r="D63" s="35">
        <f>D61+D62</f>
        <v>0</v>
      </c>
      <c r="E63" s="22" t="e">
        <f>SUM(E61:E62)</f>
        <v>#DIV/0!</v>
      </c>
      <c r="F63" s="38" t="s">
        <v>56</v>
      </c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35.4" thickBot="1" x14ac:dyDescent="0.35">
      <c r="A65" s="91" t="s">
        <v>46</v>
      </c>
      <c r="B65" s="65"/>
      <c r="C65" s="38"/>
      <c r="D65" s="38"/>
      <c r="E65" s="38"/>
      <c r="F65" s="38"/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47</v>
      </c>
      <c r="B66" s="37"/>
      <c r="C66" s="37"/>
      <c r="D66" s="37"/>
      <c r="E66" s="97"/>
      <c r="F66" s="38" t="s">
        <v>56</v>
      </c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48</v>
      </c>
      <c r="B67" s="96">
        <v>0.15</v>
      </c>
      <c r="C67" s="10"/>
      <c r="D67" s="10"/>
      <c r="E67" s="21">
        <f>(E66*B67)/(1+B67)</f>
        <v>0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49</v>
      </c>
      <c r="B68" s="5"/>
      <c r="C68" s="5"/>
      <c r="D68" s="5"/>
      <c r="E68" s="20">
        <f>E66-E67</f>
        <v>0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50</v>
      </c>
      <c r="B69" s="10"/>
      <c r="C69" s="10"/>
      <c r="D69" s="10"/>
      <c r="E69" s="21" t="e">
        <f>L37</f>
        <v>#DIV/0!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51</v>
      </c>
      <c r="B70" s="5"/>
      <c r="C70" s="5"/>
      <c r="D70" s="5"/>
      <c r="E70" s="20" t="e">
        <f>E68-E69</f>
        <v>#DIV/0!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 t="s">
        <v>52</v>
      </c>
      <c r="B71" s="40"/>
      <c r="C71" s="40"/>
      <c r="D71" s="40"/>
      <c r="E71" s="66" t="e">
        <f>E70/E68</f>
        <v>#DIV/0!</v>
      </c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47:B47"/>
    <mergeCell ref="A41:E42"/>
    <mergeCell ref="A58:E58"/>
    <mergeCell ref="A1:K1"/>
    <mergeCell ref="B2:J2"/>
    <mergeCell ref="B3:D3"/>
    <mergeCell ref="E3:G3"/>
    <mergeCell ref="H3:J3"/>
    <mergeCell ref="A38:K38"/>
    <mergeCell ref="A40:K40"/>
  </mergeCells>
  <conditionalFormatting sqref="H41:I41 H39:I39">
    <cfRule type="cellIs" dxfId="13" priority="2" stopIfTrue="1" operator="lessThan">
      <formula>0</formula>
    </cfRule>
  </conditionalFormatting>
  <conditionalFormatting sqref="H5:J37">
    <cfRule type="cellIs" dxfId="12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8"/>
  <sheetViews>
    <sheetView showGridLines="0" showZeros="0" zoomScaleNormal="100" workbookViewId="0">
      <selection activeCell="A26" sqref="A26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/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/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172</v>
      </c>
      <c r="B5" s="93"/>
      <c r="C5" s="93"/>
      <c r="D5" s="45">
        <f>B5*C5</f>
        <v>0</v>
      </c>
      <c r="E5" s="93"/>
      <c r="F5" s="93"/>
      <c r="G5" s="45">
        <f>E5*F5</f>
        <v>0</v>
      </c>
      <c r="H5" s="46">
        <f t="shared" ref="H5:J14" si="0">E5-B5</f>
        <v>0</v>
      </c>
      <c r="I5" s="46">
        <f t="shared" si="0"/>
        <v>0</v>
      </c>
      <c r="J5" s="47">
        <f t="shared" si="0"/>
        <v>0</v>
      </c>
      <c r="K5" s="42"/>
      <c r="L5" s="18"/>
      <c r="M5" s="18"/>
    </row>
    <row r="6" spans="1:13" ht="17.399999999999999" x14ac:dyDescent="0.3">
      <c r="A6" s="44" t="s">
        <v>177</v>
      </c>
      <c r="B6" s="93"/>
      <c r="C6" s="93"/>
      <c r="D6" s="45">
        <f t="shared" ref="D6:D14" si="1">B6*C6</f>
        <v>0</v>
      </c>
      <c r="E6" s="93"/>
      <c r="F6" s="93"/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178</v>
      </c>
      <c r="B7" s="93"/>
      <c r="C7" s="93"/>
      <c r="D7" s="45">
        <f t="shared" si="1"/>
        <v>0</v>
      </c>
      <c r="E7" s="93"/>
      <c r="F7" s="93"/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/>
      <c r="B9" s="93"/>
      <c r="C9" s="93"/>
      <c r="D9" s="45">
        <f t="shared" si="1"/>
        <v>0</v>
      </c>
      <c r="E9" s="93"/>
      <c r="F9" s="93"/>
      <c r="G9" s="45">
        <f t="shared" si="2"/>
        <v>0</v>
      </c>
      <c r="H9" s="46">
        <f t="shared" si="0"/>
        <v>0</v>
      </c>
      <c r="I9" s="46">
        <f t="shared" si="0"/>
        <v>0</v>
      </c>
      <c r="J9" s="47">
        <f t="shared" si="0"/>
        <v>0</v>
      </c>
      <c r="K9" s="42"/>
      <c r="L9" s="18"/>
      <c r="M9" s="18"/>
    </row>
    <row r="10" spans="1:13" ht="17.399999999999999" x14ac:dyDescent="0.3">
      <c r="A10" s="44"/>
      <c r="B10" s="93"/>
      <c r="C10" s="93"/>
      <c r="D10" s="45">
        <f t="shared" si="1"/>
        <v>0</v>
      </c>
      <c r="E10" s="93"/>
      <c r="F10" s="93"/>
      <c r="G10" s="45">
        <f t="shared" si="2"/>
        <v>0</v>
      </c>
      <c r="H10" s="46">
        <f t="shared" si="0"/>
        <v>0</v>
      </c>
      <c r="I10" s="46">
        <f t="shared" si="0"/>
        <v>0</v>
      </c>
      <c r="J10" s="47">
        <f t="shared" si="0"/>
        <v>0</v>
      </c>
      <c r="K10" s="42"/>
      <c r="L10" s="18"/>
      <c r="M10" s="18"/>
    </row>
    <row r="11" spans="1:13" ht="17.399999999999999" x14ac:dyDescent="0.3">
      <c r="A11" s="44"/>
      <c r="B11" s="93"/>
      <c r="C11" s="93"/>
      <c r="D11" s="45">
        <f t="shared" si="1"/>
        <v>0</v>
      </c>
      <c r="E11" s="93"/>
      <c r="F11" s="93"/>
      <c r="G11" s="45">
        <f t="shared" si="2"/>
        <v>0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/>
      <c r="B12" s="93"/>
      <c r="C12" s="93"/>
      <c r="D12" s="45">
        <f t="shared" si="1"/>
        <v>0</v>
      </c>
      <c r="E12" s="93"/>
      <c r="F12" s="93"/>
      <c r="G12" s="45">
        <f t="shared" si="2"/>
        <v>0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/>
      <c r="B13" s="93"/>
      <c r="C13" s="93"/>
      <c r="D13" s="45">
        <f t="shared" si="1"/>
        <v>0</v>
      </c>
      <c r="E13" s="93"/>
      <c r="F13" s="93"/>
      <c r="G13" s="45">
        <f t="shared" si="2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/>
      <c r="B14" s="93"/>
      <c r="C14" s="93"/>
      <c r="D14" s="45">
        <f t="shared" si="1"/>
        <v>0</v>
      </c>
      <c r="E14" s="93"/>
      <c r="F14" s="93"/>
      <c r="G14" s="45">
        <f t="shared" si="2"/>
        <v>0</v>
      </c>
      <c r="H14" s="46">
        <f t="shared" si="0"/>
        <v>0</v>
      </c>
      <c r="I14" s="46">
        <f t="shared" si="0"/>
        <v>0</v>
      </c>
      <c r="J14" s="47">
        <f t="shared" si="0"/>
        <v>0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0</v>
      </c>
      <c r="E15" s="49"/>
      <c r="F15" s="49"/>
      <c r="G15" s="49">
        <f>SUM(G5:G14)</f>
        <v>0</v>
      </c>
      <c r="H15" s="50"/>
      <c r="I15" s="50"/>
      <c r="J15" s="50">
        <f>G15-D15</f>
        <v>0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5" si="3">B16*C16</f>
        <v>0</v>
      </c>
      <c r="E16" s="93"/>
      <c r="F16" s="93"/>
      <c r="G16" s="53">
        <f t="shared" ref="G16:G25" si="4">E16*F16</f>
        <v>0</v>
      </c>
      <c r="H16" s="54">
        <f t="shared" ref="H16:J25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/>
      <c r="B17" s="93"/>
      <c r="C17" s="93"/>
      <c r="D17" s="45">
        <f t="shared" si="3"/>
        <v>0</v>
      </c>
      <c r="E17" s="93"/>
      <c r="F17" s="93"/>
      <c r="G17" s="45">
        <f t="shared" si="4"/>
        <v>0</v>
      </c>
      <c r="H17" s="54">
        <f t="shared" si="5"/>
        <v>0</v>
      </c>
      <c r="I17" s="54">
        <f t="shared" si="5"/>
        <v>0</v>
      </c>
      <c r="J17" s="54">
        <f t="shared" si="5"/>
        <v>0</v>
      </c>
      <c r="K17" s="42"/>
      <c r="L17" s="18"/>
      <c r="M17" s="18"/>
    </row>
    <row r="18" spans="1:13" ht="17.399999999999999" x14ac:dyDescent="0.3">
      <c r="A18" s="44"/>
      <c r="B18" s="93"/>
      <c r="C18" s="93"/>
      <c r="D18" s="45">
        <f t="shared" si="3"/>
        <v>0</v>
      </c>
      <c r="E18" s="93"/>
      <c r="F18" s="93"/>
      <c r="G18" s="45">
        <f t="shared" si="4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42"/>
      <c r="L18" s="18"/>
      <c r="M18" s="18"/>
    </row>
    <row r="19" spans="1:13" ht="17.399999999999999" x14ac:dyDescent="0.3">
      <c r="A19" s="44"/>
      <c r="B19" s="93"/>
      <c r="C19" s="93"/>
      <c r="D19" s="45">
        <f t="shared" si="3"/>
        <v>0</v>
      </c>
      <c r="E19" s="93"/>
      <c r="F19" s="93"/>
      <c r="G19" s="45">
        <f t="shared" si="4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42"/>
      <c r="L19" s="18"/>
      <c r="M19" s="18"/>
    </row>
    <row r="20" spans="1:13" ht="17.399999999999999" x14ac:dyDescent="0.3">
      <c r="A20" s="56"/>
      <c r="B20" s="93"/>
      <c r="C20" s="93"/>
      <c r="D20" s="45">
        <f t="shared" si="3"/>
        <v>0</v>
      </c>
      <c r="E20" s="93"/>
      <c r="F20" s="93"/>
      <c r="G20" s="45">
        <f t="shared" si="4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  <c r="K20" s="42"/>
      <c r="L20" s="18"/>
      <c r="M20" s="18"/>
    </row>
    <row r="21" spans="1:13" ht="17.399999999999999" x14ac:dyDescent="0.3">
      <c r="A21" s="44" t="s">
        <v>0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5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5"/>
        <v>0</v>
      </c>
      <c r="K23" s="42"/>
      <c r="L23" s="18"/>
      <c r="M23" s="18"/>
    </row>
    <row r="24" spans="1:13" ht="17.399999999999999" x14ac:dyDescent="0.3">
      <c r="A24" s="44"/>
      <c r="B24" s="93"/>
      <c r="C24" s="93"/>
      <c r="D24" s="45"/>
      <c r="E24" s="93"/>
      <c r="F24" s="93"/>
      <c r="G24" s="45"/>
      <c r="H24" s="54"/>
      <c r="I24" s="54"/>
      <c r="J24" s="54"/>
      <c r="K24" s="42"/>
      <c r="L24" s="18"/>
      <c r="M24" s="18"/>
    </row>
    <row r="25" spans="1:13" ht="17.399999999999999" x14ac:dyDescent="0.3">
      <c r="A25" s="44" t="s">
        <v>187</v>
      </c>
      <c r="B25" s="93"/>
      <c r="C25" s="93"/>
      <c r="D25" s="45">
        <f t="shared" si="3"/>
        <v>0</v>
      </c>
      <c r="E25" s="93"/>
      <c r="F25" s="93"/>
      <c r="G25" s="45">
        <f t="shared" si="4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42"/>
      <c r="L25" s="18"/>
      <c r="M25" s="18"/>
    </row>
    <row r="26" spans="1:13" ht="18" thickBot="1" x14ac:dyDescent="0.35">
      <c r="A26" s="48" t="s">
        <v>2</v>
      </c>
      <c r="B26" s="49">
        <v>0</v>
      </c>
      <c r="C26" s="49">
        <v>0</v>
      </c>
      <c r="D26" s="49">
        <f>SUM(D16:D25)</f>
        <v>0</v>
      </c>
      <c r="E26" s="49">
        <v>0</v>
      </c>
      <c r="F26" s="49">
        <v>0</v>
      </c>
      <c r="G26" s="49">
        <f>SUM(G16:G25)</f>
        <v>0</v>
      </c>
      <c r="H26" s="50"/>
      <c r="I26" s="50"/>
      <c r="J26" s="50">
        <f>G26-D26</f>
        <v>0</v>
      </c>
      <c r="K26" s="57"/>
      <c r="L26" s="18"/>
      <c r="M26" s="18"/>
    </row>
    <row r="27" spans="1:13" ht="34.799999999999997" x14ac:dyDescent="0.3">
      <c r="A27" s="52" t="s">
        <v>36</v>
      </c>
      <c r="B27" s="94"/>
      <c r="C27" s="94"/>
      <c r="D27" s="53">
        <f>B27*C27</f>
        <v>0</v>
      </c>
      <c r="E27" s="94"/>
      <c r="F27" s="94"/>
      <c r="G27" s="53">
        <f>E27*F27</f>
        <v>0</v>
      </c>
      <c r="H27" s="58">
        <f>E27-B27</f>
        <v>0</v>
      </c>
      <c r="I27" s="58">
        <f>F27 -C27</f>
        <v>0</v>
      </c>
      <c r="J27" s="58">
        <f>G27-D27</f>
        <v>0</v>
      </c>
      <c r="K27" s="55"/>
      <c r="L27" s="18"/>
      <c r="M27" s="18"/>
    </row>
    <row r="28" spans="1:13" ht="17.399999999999999" x14ac:dyDescent="0.3">
      <c r="A28" s="44"/>
      <c r="B28" s="93"/>
      <c r="C28" s="93"/>
      <c r="D28" s="45">
        <f t="shared" ref="D28:D35" si="6">B28*C28</f>
        <v>0</v>
      </c>
      <c r="E28" s="93"/>
      <c r="F28" s="93"/>
      <c r="G28" s="45">
        <f t="shared" ref="G28:G35" si="7">E28*F28</f>
        <v>0</v>
      </c>
      <c r="H28" s="58">
        <f t="shared" ref="H28:H35" si="8">E28-B28</f>
        <v>0</v>
      </c>
      <c r="I28" s="58">
        <f t="shared" ref="I28:I35" si="9">F28 -C28</f>
        <v>0</v>
      </c>
      <c r="J28" s="58">
        <f t="shared" ref="J28:J35" si="10">G28-D28</f>
        <v>0</v>
      </c>
      <c r="K28" s="42"/>
      <c r="L28" s="18"/>
      <c r="M28" s="18"/>
    </row>
    <row r="29" spans="1:13" ht="17.399999999999999" x14ac:dyDescent="0.3">
      <c r="A29" s="44"/>
      <c r="B29" s="93"/>
      <c r="C29" s="93"/>
      <c r="D29" s="45">
        <f t="shared" si="6"/>
        <v>0</v>
      </c>
      <c r="E29" s="93"/>
      <c r="F29" s="93"/>
      <c r="G29" s="45">
        <f t="shared" si="7"/>
        <v>0</v>
      </c>
      <c r="H29" s="58">
        <f t="shared" si="8"/>
        <v>0</v>
      </c>
      <c r="I29" s="58">
        <f t="shared" si="9"/>
        <v>0</v>
      </c>
      <c r="J29" s="58">
        <f t="shared" si="10"/>
        <v>0</v>
      </c>
      <c r="K29" s="42"/>
      <c r="L29" s="18"/>
      <c r="M29" s="18"/>
    </row>
    <row r="30" spans="1:13" ht="17.399999999999999" x14ac:dyDescent="0.3">
      <c r="A30" s="44"/>
      <c r="B30" s="93"/>
      <c r="C30" s="93"/>
      <c r="D30" s="45">
        <f t="shared" si="6"/>
        <v>0</v>
      </c>
      <c r="E30" s="93"/>
      <c r="F30" s="93"/>
      <c r="G30" s="45">
        <f t="shared" si="7"/>
        <v>0</v>
      </c>
      <c r="H30" s="58">
        <f t="shared" si="8"/>
        <v>0</v>
      </c>
      <c r="I30" s="58">
        <f t="shared" si="9"/>
        <v>0</v>
      </c>
      <c r="J30" s="58">
        <f t="shared" si="10"/>
        <v>0</v>
      </c>
      <c r="K30" s="42"/>
      <c r="L30" s="18"/>
      <c r="M30" s="25"/>
    </row>
    <row r="31" spans="1:13" ht="17.399999999999999" x14ac:dyDescent="0.3">
      <c r="A31" s="44"/>
      <c r="B31" s="93"/>
      <c r="C31" s="93"/>
      <c r="D31" s="45">
        <f t="shared" si="6"/>
        <v>0</v>
      </c>
      <c r="E31" s="93"/>
      <c r="F31" s="93"/>
      <c r="G31" s="45">
        <f t="shared" si="7"/>
        <v>0</v>
      </c>
      <c r="H31" s="58">
        <f t="shared" si="8"/>
        <v>0</v>
      </c>
      <c r="I31" s="58">
        <f t="shared" si="9"/>
        <v>0</v>
      </c>
      <c r="J31" s="58">
        <f t="shared" si="10"/>
        <v>0</v>
      </c>
      <c r="K31" s="42"/>
      <c r="L31" s="18"/>
      <c r="M31" s="18"/>
    </row>
    <row r="32" spans="1:13" ht="17.399999999999999" x14ac:dyDescent="0.3">
      <c r="A32" s="44"/>
      <c r="B32" s="93"/>
      <c r="C32" s="93"/>
      <c r="D32" s="45">
        <f t="shared" si="6"/>
        <v>0</v>
      </c>
      <c r="E32" s="93"/>
      <c r="F32" s="93"/>
      <c r="G32" s="45">
        <f t="shared" si="7"/>
        <v>0</v>
      </c>
      <c r="H32" s="58">
        <f t="shared" si="8"/>
        <v>0</v>
      </c>
      <c r="I32" s="58">
        <f t="shared" si="9"/>
        <v>0</v>
      </c>
      <c r="J32" s="58">
        <f t="shared" si="10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6"/>
        <v>0</v>
      </c>
      <c r="E33" s="93"/>
      <c r="F33" s="93"/>
      <c r="G33" s="45">
        <f t="shared" si="7"/>
        <v>0</v>
      </c>
      <c r="H33" s="58">
        <f t="shared" si="8"/>
        <v>0</v>
      </c>
      <c r="I33" s="58">
        <f t="shared" si="9"/>
        <v>0</v>
      </c>
      <c r="J33" s="58">
        <f t="shared" si="10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6"/>
        <v>0</v>
      </c>
      <c r="E34" s="93"/>
      <c r="F34" s="93"/>
      <c r="G34" s="45">
        <f t="shared" si="7"/>
        <v>0</v>
      </c>
      <c r="H34" s="58">
        <f t="shared" si="8"/>
        <v>0</v>
      </c>
      <c r="I34" s="58">
        <f t="shared" si="9"/>
        <v>0</v>
      </c>
      <c r="J34" s="58">
        <f t="shared" si="10"/>
        <v>0</v>
      </c>
      <c r="K34" s="42"/>
      <c r="L34" s="18"/>
      <c r="M34" s="18"/>
    </row>
    <row r="35" spans="1:13" ht="17.399999999999999" x14ac:dyDescent="0.3">
      <c r="A35" s="44"/>
      <c r="B35" s="93"/>
      <c r="C35" s="93"/>
      <c r="D35" s="45">
        <f t="shared" si="6"/>
        <v>0</v>
      </c>
      <c r="E35" s="93"/>
      <c r="F35" s="93"/>
      <c r="G35" s="45">
        <f t="shared" si="7"/>
        <v>0</v>
      </c>
      <c r="H35" s="58">
        <f t="shared" si="8"/>
        <v>0</v>
      </c>
      <c r="I35" s="58">
        <f t="shared" si="9"/>
        <v>0</v>
      </c>
      <c r="J35" s="58">
        <f t="shared" si="10"/>
        <v>0</v>
      </c>
      <c r="K35" s="42"/>
      <c r="L35" s="18"/>
      <c r="M35" s="18"/>
    </row>
    <row r="36" spans="1:13" ht="35.4" thickBot="1" x14ac:dyDescent="0.35">
      <c r="A36" s="48" t="s">
        <v>38</v>
      </c>
      <c r="B36" s="49"/>
      <c r="C36" s="49"/>
      <c r="D36" s="59">
        <f>SUM(D27:D35)</f>
        <v>0</v>
      </c>
      <c r="E36" s="49"/>
      <c r="F36" s="49"/>
      <c r="G36" s="59">
        <f>SUM(G27:G35)</f>
        <v>0</v>
      </c>
      <c r="H36" s="50"/>
      <c r="I36" s="50"/>
      <c r="J36" s="50">
        <f>G36-D36</f>
        <v>0</v>
      </c>
      <c r="K36" s="57"/>
      <c r="L36" s="82" t="s">
        <v>57</v>
      </c>
      <c r="M36" s="18"/>
    </row>
    <row r="37" spans="1:13" s="2" customFormat="1" ht="52.8" thickBot="1" x14ac:dyDescent="0.35">
      <c r="A37" s="60" t="s">
        <v>37</v>
      </c>
      <c r="B37" s="61"/>
      <c r="C37" s="61"/>
      <c r="D37" s="61">
        <f>D15+D26+D36</f>
        <v>0</v>
      </c>
      <c r="E37" s="61"/>
      <c r="F37" s="61"/>
      <c r="G37" s="61">
        <f>G15+G26+G36</f>
        <v>0</v>
      </c>
      <c r="H37" s="62"/>
      <c r="I37" s="62"/>
      <c r="J37" s="62">
        <f>G37-D37</f>
        <v>0</v>
      </c>
      <c r="K37" s="63"/>
      <c r="L37" s="83" t="e">
        <f>D37/L3</f>
        <v>#DIV/0!</v>
      </c>
    </row>
    <row r="38" spans="1:13" s="2" customFormat="1" ht="21" customHeight="1" thickTop="1" x14ac:dyDescent="0.25">
      <c r="A38" s="222" t="s">
        <v>39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 t="s">
        <v>40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/>
      <c r="B42" s="224"/>
      <c r="C42" s="224"/>
      <c r="D42" s="224"/>
      <c r="E42" s="224"/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42</v>
      </c>
      <c r="B43" s="26"/>
      <c r="C43" s="26"/>
      <c r="D43" s="27"/>
      <c r="E43" s="28">
        <f>D37</f>
        <v>0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43</v>
      </c>
      <c r="B44" s="95">
        <v>0.55000000000000004</v>
      </c>
      <c r="C44" s="9"/>
      <c r="D44" s="11">
        <f>D43*$B$44</f>
        <v>0</v>
      </c>
      <c r="E44" s="19">
        <f>E43*B44</f>
        <v>0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54</v>
      </c>
      <c r="B45" s="5"/>
      <c r="C45" s="5"/>
      <c r="D45" s="12">
        <f>D43+D44</f>
        <v>0</v>
      </c>
      <c r="E45" s="20">
        <f>E43+E44</f>
        <v>0</v>
      </c>
      <c r="F45" s="5"/>
      <c r="G45" s="6"/>
      <c r="H45" s="5"/>
      <c r="I45" s="5"/>
      <c r="J45" s="5"/>
      <c r="K45" s="38"/>
      <c r="L45" s="18"/>
      <c r="M45" s="18"/>
    </row>
    <row r="46" spans="1:13" ht="17.399999999999999" x14ac:dyDescent="0.3">
      <c r="A46" s="33" t="s">
        <v>44</v>
      </c>
      <c r="B46" s="96">
        <v>0.15</v>
      </c>
      <c r="C46" s="10"/>
      <c r="D46" s="13">
        <f>D45*$B$46</f>
        <v>0</v>
      </c>
      <c r="E46" s="21">
        <f>E45*B46</f>
        <v>0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 t="s">
        <v>45</v>
      </c>
      <c r="B47" s="216"/>
      <c r="C47" s="7"/>
      <c r="D47" s="35">
        <f>D45+D46</f>
        <v>0</v>
      </c>
      <c r="E47" s="22">
        <f>SUM(E45:E46)</f>
        <v>0</v>
      </c>
      <c r="F47" s="3"/>
      <c r="G47" s="4"/>
      <c r="H47" s="3"/>
      <c r="I47" s="3"/>
      <c r="J47" s="3"/>
      <c r="K47" s="36"/>
    </row>
    <row r="48" spans="1:13" ht="17.399999999999999" x14ac:dyDescent="0.3">
      <c r="A48" s="38"/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46</v>
      </c>
      <c r="B49" s="65"/>
      <c r="C49" s="38"/>
      <c r="D49" s="38"/>
      <c r="E49" s="38"/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47</v>
      </c>
      <c r="B50" s="37"/>
      <c r="C50" s="37"/>
      <c r="D50" s="37"/>
      <c r="E50" s="97"/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48</v>
      </c>
      <c r="B51" s="96">
        <v>0.15</v>
      </c>
      <c r="C51" s="10"/>
      <c r="D51" s="10"/>
      <c r="E51" s="21">
        <f>(E50*B51)/(1+B51)</f>
        <v>0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49</v>
      </c>
      <c r="B52" s="5"/>
      <c r="C52" s="5"/>
      <c r="D52" s="5"/>
      <c r="E52" s="20">
        <f>E50-E51</f>
        <v>0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50</v>
      </c>
      <c r="B53" s="10"/>
      <c r="C53" s="10"/>
      <c r="D53" s="10"/>
      <c r="E53" s="21">
        <f>D37</f>
        <v>0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51</v>
      </c>
      <c r="B54" s="5"/>
      <c r="C54" s="5"/>
      <c r="D54" s="5"/>
      <c r="E54" s="20">
        <f>E52-E53</f>
        <v>0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 t="s">
        <v>52</v>
      </c>
      <c r="B55" s="40"/>
      <c r="C55" s="40"/>
      <c r="D55" s="40"/>
      <c r="E55" s="66" t="e">
        <f>E54/E52</f>
        <v>#DIV/0!</v>
      </c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53</v>
      </c>
      <c r="B58" s="217"/>
      <c r="C58" s="217"/>
      <c r="D58" s="217"/>
      <c r="E58" s="217"/>
      <c r="F58" s="79"/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42</v>
      </c>
      <c r="B59" s="26"/>
      <c r="C59" s="26"/>
      <c r="D59" s="27"/>
      <c r="E59" s="28" t="e">
        <f>L37</f>
        <v>#DIV/0!</v>
      </c>
      <c r="F59" s="38" t="s">
        <v>56</v>
      </c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43</v>
      </c>
      <c r="B60" s="95">
        <v>0.55000000000000004</v>
      </c>
      <c r="C60" s="9"/>
      <c r="D60" s="11">
        <f>D59*$B$44</f>
        <v>0</v>
      </c>
      <c r="E60" s="19" t="e">
        <f>E59*B60</f>
        <v>#DIV/0!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54</v>
      </c>
      <c r="B61" s="5"/>
      <c r="C61" s="5"/>
      <c r="D61" s="12">
        <f>D59+D60</f>
        <v>0</v>
      </c>
      <c r="E61" s="20" t="e">
        <f>E59+E60</f>
        <v>#DIV/0!</v>
      </c>
      <c r="F61" s="38"/>
      <c r="G61" s="38"/>
      <c r="H61" s="38"/>
      <c r="I61" s="38"/>
      <c r="J61" s="38"/>
      <c r="K61" s="38"/>
      <c r="L61" s="18"/>
      <c r="M61" s="18"/>
    </row>
    <row r="62" spans="1:13" ht="17.399999999999999" x14ac:dyDescent="0.3">
      <c r="A62" s="33" t="s">
        <v>44</v>
      </c>
      <c r="B62" s="96">
        <v>0.15</v>
      </c>
      <c r="C62" s="10"/>
      <c r="D62" s="13">
        <f>D61*$B$46</f>
        <v>0</v>
      </c>
      <c r="E62" s="21" t="e">
        <f>E61*B62</f>
        <v>#DIV/0!</v>
      </c>
      <c r="F62" s="38"/>
      <c r="G62" s="38"/>
      <c r="H62" s="38"/>
      <c r="I62" s="38"/>
      <c r="J62" s="38"/>
      <c r="K62" s="38"/>
      <c r="L62" s="18"/>
      <c r="M62" s="18"/>
    </row>
    <row r="63" spans="1:13" ht="52.8" thickBot="1" x14ac:dyDescent="0.35">
      <c r="A63" s="34" t="s">
        <v>55</v>
      </c>
      <c r="B63" s="7"/>
      <c r="C63" s="7"/>
      <c r="D63" s="35">
        <f>D61+D62</f>
        <v>0</v>
      </c>
      <c r="E63" s="22" t="e">
        <f>SUM(E61:E62)</f>
        <v>#DIV/0!</v>
      </c>
      <c r="F63" s="38" t="s">
        <v>56</v>
      </c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35.4" thickBot="1" x14ac:dyDescent="0.35">
      <c r="A65" s="91" t="s">
        <v>46</v>
      </c>
      <c r="B65" s="65"/>
      <c r="C65" s="38"/>
      <c r="D65" s="38"/>
      <c r="E65" s="38"/>
      <c r="F65" s="38"/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47</v>
      </c>
      <c r="B66" s="37"/>
      <c r="C66" s="37"/>
      <c r="D66" s="37"/>
      <c r="E66" s="97"/>
      <c r="F66" s="38" t="s">
        <v>56</v>
      </c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48</v>
      </c>
      <c r="B67" s="96">
        <v>0.15</v>
      </c>
      <c r="C67" s="10"/>
      <c r="D67" s="10"/>
      <c r="E67" s="21">
        <f>(E66*B67)/(1+B67)</f>
        <v>0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49</v>
      </c>
      <c r="B68" s="5"/>
      <c r="C68" s="5"/>
      <c r="D68" s="5"/>
      <c r="E68" s="20">
        <f>E66-E67</f>
        <v>0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50</v>
      </c>
      <c r="B69" s="10"/>
      <c r="C69" s="10"/>
      <c r="D69" s="10"/>
      <c r="E69" s="21" t="e">
        <f>L37</f>
        <v>#DIV/0!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51</v>
      </c>
      <c r="B70" s="5"/>
      <c r="C70" s="5"/>
      <c r="D70" s="5"/>
      <c r="E70" s="20" t="e">
        <f>E68-E69</f>
        <v>#DIV/0!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 t="s">
        <v>52</v>
      </c>
      <c r="B71" s="40"/>
      <c r="C71" s="40"/>
      <c r="D71" s="40"/>
      <c r="E71" s="66" t="e">
        <f>E70/E68</f>
        <v>#DIV/0!</v>
      </c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47:B47"/>
    <mergeCell ref="A41:E42"/>
    <mergeCell ref="A58:E58"/>
    <mergeCell ref="A1:K1"/>
    <mergeCell ref="B2:J2"/>
    <mergeCell ref="B3:D3"/>
    <mergeCell ref="E3:G3"/>
    <mergeCell ref="H3:J3"/>
    <mergeCell ref="A38:K38"/>
    <mergeCell ref="A40:K40"/>
  </mergeCells>
  <conditionalFormatting sqref="H41:I41 H39:I39">
    <cfRule type="cellIs" dxfId="11" priority="2" stopIfTrue="1" operator="lessThan">
      <formula>0</formula>
    </cfRule>
  </conditionalFormatting>
  <conditionalFormatting sqref="H5:J37">
    <cfRule type="cellIs" dxfId="10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8"/>
  <sheetViews>
    <sheetView showGridLines="0" showZeros="0" zoomScaleNormal="100" workbookViewId="0">
      <selection activeCell="A26" sqref="A26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/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/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172</v>
      </c>
      <c r="B5" s="93"/>
      <c r="C5" s="93"/>
      <c r="D5" s="45">
        <f>B5*C5</f>
        <v>0</v>
      </c>
      <c r="E5" s="93"/>
      <c r="F5" s="93"/>
      <c r="G5" s="45">
        <f>E5*F5</f>
        <v>0</v>
      </c>
      <c r="H5" s="46">
        <f t="shared" ref="H5:J14" si="0">E5-B5</f>
        <v>0</v>
      </c>
      <c r="I5" s="46">
        <f t="shared" si="0"/>
        <v>0</v>
      </c>
      <c r="J5" s="47">
        <f t="shared" si="0"/>
        <v>0</v>
      </c>
      <c r="K5" s="42"/>
      <c r="L5" s="18"/>
      <c r="M5" s="18"/>
    </row>
    <row r="6" spans="1:13" ht="17.399999999999999" x14ac:dyDescent="0.3">
      <c r="A6" s="44" t="s">
        <v>177</v>
      </c>
      <c r="B6" s="93"/>
      <c r="C6" s="93"/>
      <c r="D6" s="45">
        <f t="shared" ref="D6:D14" si="1">B6*C6</f>
        <v>0</v>
      </c>
      <c r="E6" s="93"/>
      <c r="F6" s="93"/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178</v>
      </c>
      <c r="B7" s="93"/>
      <c r="C7" s="93"/>
      <c r="D7" s="45">
        <f t="shared" si="1"/>
        <v>0</v>
      </c>
      <c r="E7" s="93"/>
      <c r="F7" s="93"/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/>
      <c r="B9" s="93"/>
      <c r="C9" s="93"/>
      <c r="D9" s="45">
        <f t="shared" si="1"/>
        <v>0</v>
      </c>
      <c r="E9" s="93"/>
      <c r="F9" s="93"/>
      <c r="G9" s="45">
        <f t="shared" si="2"/>
        <v>0</v>
      </c>
      <c r="H9" s="46">
        <f t="shared" si="0"/>
        <v>0</v>
      </c>
      <c r="I9" s="46">
        <f t="shared" si="0"/>
        <v>0</v>
      </c>
      <c r="J9" s="47">
        <f t="shared" si="0"/>
        <v>0</v>
      </c>
      <c r="K9" s="42"/>
      <c r="L9" s="18"/>
      <c r="M9" s="18"/>
    </row>
    <row r="10" spans="1:13" ht="17.399999999999999" x14ac:dyDescent="0.3">
      <c r="A10" s="44"/>
      <c r="B10" s="93"/>
      <c r="C10" s="93"/>
      <c r="D10" s="45">
        <f t="shared" si="1"/>
        <v>0</v>
      </c>
      <c r="E10" s="93"/>
      <c r="F10" s="93"/>
      <c r="G10" s="45">
        <f t="shared" si="2"/>
        <v>0</v>
      </c>
      <c r="H10" s="46">
        <f t="shared" si="0"/>
        <v>0</v>
      </c>
      <c r="I10" s="46">
        <f t="shared" si="0"/>
        <v>0</v>
      </c>
      <c r="J10" s="47">
        <f t="shared" si="0"/>
        <v>0</v>
      </c>
      <c r="K10" s="42"/>
      <c r="L10" s="18"/>
      <c r="M10" s="18"/>
    </row>
    <row r="11" spans="1:13" ht="17.399999999999999" x14ac:dyDescent="0.3">
      <c r="A11" s="44"/>
      <c r="B11" s="93"/>
      <c r="C11" s="93"/>
      <c r="D11" s="45">
        <f t="shared" si="1"/>
        <v>0</v>
      </c>
      <c r="E11" s="93"/>
      <c r="F11" s="93"/>
      <c r="G11" s="45">
        <f t="shared" si="2"/>
        <v>0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/>
      <c r="B12" s="93"/>
      <c r="C12" s="93"/>
      <c r="D12" s="45">
        <f t="shared" si="1"/>
        <v>0</v>
      </c>
      <c r="E12" s="93"/>
      <c r="F12" s="93"/>
      <c r="G12" s="45">
        <f t="shared" si="2"/>
        <v>0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/>
      <c r="B13" s="93"/>
      <c r="C13" s="93"/>
      <c r="D13" s="45">
        <f t="shared" si="1"/>
        <v>0</v>
      </c>
      <c r="E13" s="93"/>
      <c r="F13" s="93"/>
      <c r="G13" s="45">
        <f t="shared" si="2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/>
      <c r="B14" s="93"/>
      <c r="C14" s="93"/>
      <c r="D14" s="45">
        <f t="shared" si="1"/>
        <v>0</v>
      </c>
      <c r="E14" s="93"/>
      <c r="F14" s="93"/>
      <c r="G14" s="45">
        <f t="shared" si="2"/>
        <v>0</v>
      </c>
      <c r="H14" s="46">
        <f t="shared" si="0"/>
        <v>0</v>
      </c>
      <c r="I14" s="46">
        <f t="shared" si="0"/>
        <v>0</v>
      </c>
      <c r="J14" s="47">
        <f t="shared" si="0"/>
        <v>0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0</v>
      </c>
      <c r="E15" s="49"/>
      <c r="F15" s="49"/>
      <c r="G15" s="49">
        <f>SUM(G5:G14)</f>
        <v>0</v>
      </c>
      <c r="H15" s="50"/>
      <c r="I15" s="50"/>
      <c r="J15" s="50">
        <f>G15-D15</f>
        <v>0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5" si="3">B16*C16</f>
        <v>0</v>
      </c>
      <c r="E16" s="93"/>
      <c r="F16" s="93"/>
      <c r="G16" s="53">
        <f t="shared" ref="G16:G25" si="4">E16*F16</f>
        <v>0</v>
      </c>
      <c r="H16" s="54">
        <f t="shared" ref="H16:J25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/>
      <c r="B17" s="93"/>
      <c r="C17" s="93"/>
      <c r="D17" s="45">
        <f t="shared" si="3"/>
        <v>0</v>
      </c>
      <c r="E17" s="93"/>
      <c r="F17" s="93"/>
      <c r="G17" s="45">
        <f t="shared" si="4"/>
        <v>0</v>
      </c>
      <c r="H17" s="54">
        <f t="shared" si="5"/>
        <v>0</v>
      </c>
      <c r="I17" s="54">
        <f t="shared" si="5"/>
        <v>0</v>
      </c>
      <c r="J17" s="54">
        <f t="shared" si="5"/>
        <v>0</v>
      </c>
      <c r="K17" s="42"/>
      <c r="L17" s="18"/>
      <c r="M17" s="18"/>
    </row>
    <row r="18" spans="1:13" ht="17.399999999999999" x14ac:dyDescent="0.3">
      <c r="A18" s="44"/>
      <c r="B18" s="93"/>
      <c r="C18" s="93"/>
      <c r="D18" s="45">
        <f t="shared" si="3"/>
        <v>0</v>
      </c>
      <c r="E18" s="93"/>
      <c r="F18" s="93"/>
      <c r="G18" s="45">
        <f t="shared" si="4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42"/>
      <c r="L18" s="18"/>
      <c r="M18" s="18"/>
    </row>
    <row r="19" spans="1:13" ht="17.399999999999999" x14ac:dyDescent="0.3">
      <c r="A19" s="44"/>
      <c r="B19" s="93"/>
      <c r="C19" s="93"/>
      <c r="D19" s="45">
        <f t="shared" si="3"/>
        <v>0</v>
      </c>
      <c r="E19" s="93"/>
      <c r="F19" s="93"/>
      <c r="G19" s="45">
        <f t="shared" si="4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42"/>
      <c r="L19" s="18"/>
      <c r="M19" s="18"/>
    </row>
    <row r="20" spans="1:13" ht="17.399999999999999" x14ac:dyDescent="0.3">
      <c r="A20" s="56"/>
      <c r="B20" s="93"/>
      <c r="C20" s="93"/>
      <c r="D20" s="45">
        <f t="shared" si="3"/>
        <v>0</v>
      </c>
      <c r="E20" s="93"/>
      <c r="F20" s="93"/>
      <c r="G20" s="45">
        <f t="shared" si="4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  <c r="K20" s="42"/>
      <c r="L20" s="18"/>
      <c r="M20" s="18"/>
    </row>
    <row r="21" spans="1:13" ht="17.399999999999999" x14ac:dyDescent="0.3">
      <c r="A21" s="44" t="s">
        <v>0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5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5"/>
        <v>0</v>
      </c>
      <c r="K23" s="42"/>
      <c r="L23" s="18"/>
      <c r="M23" s="18"/>
    </row>
    <row r="24" spans="1:13" ht="17.399999999999999" x14ac:dyDescent="0.3">
      <c r="A24" s="44"/>
      <c r="B24" s="93"/>
      <c r="C24" s="93"/>
      <c r="D24" s="45"/>
      <c r="E24" s="93"/>
      <c r="F24" s="93"/>
      <c r="G24" s="45"/>
      <c r="H24" s="54"/>
      <c r="I24" s="54"/>
      <c r="J24" s="54"/>
      <c r="K24" s="42"/>
      <c r="L24" s="18"/>
      <c r="M24" s="18"/>
    </row>
    <row r="25" spans="1:13" ht="17.399999999999999" x14ac:dyDescent="0.3">
      <c r="A25" s="44" t="s">
        <v>187</v>
      </c>
      <c r="B25" s="93"/>
      <c r="C25" s="93"/>
      <c r="D25" s="45">
        <f t="shared" si="3"/>
        <v>0</v>
      </c>
      <c r="E25" s="93"/>
      <c r="F25" s="93"/>
      <c r="G25" s="45">
        <f t="shared" si="4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42"/>
      <c r="L25" s="18"/>
      <c r="M25" s="18"/>
    </row>
    <row r="26" spans="1:13" ht="18" thickBot="1" x14ac:dyDescent="0.35">
      <c r="A26" s="48" t="s">
        <v>2</v>
      </c>
      <c r="B26" s="49">
        <v>0</v>
      </c>
      <c r="C26" s="49">
        <v>0</v>
      </c>
      <c r="D26" s="49">
        <f>SUM(D16:D25)</f>
        <v>0</v>
      </c>
      <c r="E26" s="49">
        <v>0</v>
      </c>
      <c r="F26" s="49">
        <v>0</v>
      </c>
      <c r="G26" s="49">
        <f>SUM(G16:G25)</f>
        <v>0</v>
      </c>
      <c r="H26" s="50"/>
      <c r="I26" s="50"/>
      <c r="J26" s="50">
        <f>G26-D26</f>
        <v>0</v>
      </c>
      <c r="K26" s="57"/>
      <c r="L26" s="18"/>
      <c r="M26" s="18"/>
    </row>
    <row r="27" spans="1:13" ht="34.799999999999997" x14ac:dyDescent="0.3">
      <c r="A27" s="52" t="s">
        <v>36</v>
      </c>
      <c r="B27" s="94"/>
      <c r="C27" s="94"/>
      <c r="D27" s="53">
        <f>B27*C27</f>
        <v>0</v>
      </c>
      <c r="E27" s="94"/>
      <c r="F27" s="94"/>
      <c r="G27" s="53">
        <f>E27*F27</f>
        <v>0</v>
      </c>
      <c r="H27" s="58">
        <f>E27-B27</f>
        <v>0</v>
      </c>
      <c r="I27" s="58">
        <f>F27 -C27</f>
        <v>0</v>
      </c>
      <c r="J27" s="58">
        <f>G27-D27</f>
        <v>0</v>
      </c>
      <c r="K27" s="55"/>
      <c r="L27" s="18"/>
      <c r="M27" s="18"/>
    </row>
    <row r="28" spans="1:13" ht="17.399999999999999" x14ac:dyDescent="0.3">
      <c r="A28" s="44"/>
      <c r="B28" s="93"/>
      <c r="C28" s="93"/>
      <c r="D28" s="45">
        <f t="shared" ref="D28:D35" si="6">B28*C28</f>
        <v>0</v>
      </c>
      <c r="E28" s="93"/>
      <c r="F28" s="93"/>
      <c r="G28" s="45">
        <f t="shared" ref="G28:G35" si="7">E28*F28</f>
        <v>0</v>
      </c>
      <c r="H28" s="58">
        <f t="shared" ref="H28:H35" si="8">E28-B28</f>
        <v>0</v>
      </c>
      <c r="I28" s="58">
        <f t="shared" ref="I28:I35" si="9">F28 -C28</f>
        <v>0</v>
      </c>
      <c r="J28" s="58">
        <f t="shared" ref="J28:J35" si="10">G28-D28</f>
        <v>0</v>
      </c>
      <c r="K28" s="42"/>
      <c r="L28" s="18"/>
      <c r="M28" s="18"/>
    </row>
    <row r="29" spans="1:13" ht="17.399999999999999" x14ac:dyDescent="0.3">
      <c r="A29" s="44"/>
      <c r="B29" s="93"/>
      <c r="C29" s="93"/>
      <c r="D29" s="45">
        <f t="shared" si="6"/>
        <v>0</v>
      </c>
      <c r="E29" s="93"/>
      <c r="F29" s="93"/>
      <c r="G29" s="45">
        <f t="shared" si="7"/>
        <v>0</v>
      </c>
      <c r="H29" s="58">
        <f t="shared" si="8"/>
        <v>0</v>
      </c>
      <c r="I29" s="58">
        <f t="shared" si="9"/>
        <v>0</v>
      </c>
      <c r="J29" s="58">
        <f t="shared" si="10"/>
        <v>0</v>
      </c>
      <c r="K29" s="42"/>
      <c r="L29" s="18"/>
      <c r="M29" s="18"/>
    </row>
    <row r="30" spans="1:13" ht="17.399999999999999" x14ac:dyDescent="0.3">
      <c r="A30" s="44"/>
      <c r="B30" s="93"/>
      <c r="C30" s="93"/>
      <c r="D30" s="45">
        <f t="shared" si="6"/>
        <v>0</v>
      </c>
      <c r="E30" s="93"/>
      <c r="F30" s="93"/>
      <c r="G30" s="45">
        <f t="shared" si="7"/>
        <v>0</v>
      </c>
      <c r="H30" s="58">
        <f t="shared" si="8"/>
        <v>0</v>
      </c>
      <c r="I30" s="58">
        <f t="shared" si="9"/>
        <v>0</v>
      </c>
      <c r="J30" s="58">
        <f t="shared" si="10"/>
        <v>0</v>
      </c>
      <c r="K30" s="42"/>
      <c r="L30" s="18"/>
      <c r="M30" s="25"/>
    </row>
    <row r="31" spans="1:13" ht="17.399999999999999" x14ac:dyDescent="0.3">
      <c r="A31" s="44"/>
      <c r="B31" s="93"/>
      <c r="C31" s="93"/>
      <c r="D31" s="45">
        <f t="shared" si="6"/>
        <v>0</v>
      </c>
      <c r="E31" s="93"/>
      <c r="F31" s="93"/>
      <c r="G31" s="45">
        <f t="shared" si="7"/>
        <v>0</v>
      </c>
      <c r="H31" s="58">
        <f t="shared" si="8"/>
        <v>0</v>
      </c>
      <c r="I31" s="58">
        <f t="shared" si="9"/>
        <v>0</v>
      </c>
      <c r="J31" s="58">
        <f t="shared" si="10"/>
        <v>0</v>
      </c>
      <c r="K31" s="42"/>
      <c r="L31" s="18"/>
      <c r="M31" s="18"/>
    </row>
    <row r="32" spans="1:13" ht="17.399999999999999" x14ac:dyDescent="0.3">
      <c r="A32" s="44"/>
      <c r="B32" s="93"/>
      <c r="C32" s="93"/>
      <c r="D32" s="45">
        <f t="shared" si="6"/>
        <v>0</v>
      </c>
      <c r="E32" s="93"/>
      <c r="F32" s="93"/>
      <c r="G32" s="45">
        <f t="shared" si="7"/>
        <v>0</v>
      </c>
      <c r="H32" s="58">
        <f t="shared" si="8"/>
        <v>0</v>
      </c>
      <c r="I32" s="58">
        <f t="shared" si="9"/>
        <v>0</v>
      </c>
      <c r="J32" s="58">
        <f t="shared" si="10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6"/>
        <v>0</v>
      </c>
      <c r="E33" s="93"/>
      <c r="F33" s="93"/>
      <c r="G33" s="45">
        <f t="shared" si="7"/>
        <v>0</v>
      </c>
      <c r="H33" s="58">
        <f t="shared" si="8"/>
        <v>0</v>
      </c>
      <c r="I33" s="58">
        <f t="shared" si="9"/>
        <v>0</v>
      </c>
      <c r="J33" s="58">
        <f t="shared" si="10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6"/>
        <v>0</v>
      </c>
      <c r="E34" s="93"/>
      <c r="F34" s="93"/>
      <c r="G34" s="45">
        <f t="shared" si="7"/>
        <v>0</v>
      </c>
      <c r="H34" s="58">
        <f t="shared" si="8"/>
        <v>0</v>
      </c>
      <c r="I34" s="58">
        <f t="shared" si="9"/>
        <v>0</v>
      </c>
      <c r="J34" s="58">
        <f t="shared" si="10"/>
        <v>0</v>
      </c>
      <c r="K34" s="42"/>
      <c r="L34" s="18"/>
      <c r="M34" s="18"/>
    </row>
    <row r="35" spans="1:13" ht="17.399999999999999" x14ac:dyDescent="0.3">
      <c r="A35" s="44"/>
      <c r="B35" s="93"/>
      <c r="C35" s="93"/>
      <c r="D35" s="45">
        <f t="shared" si="6"/>
        <v>0</v>
      </c>
      <c r="E35" s="93"/>
      <c r="F35" s="93"/>
      <c r="G35" s="45">
        <f t="shared" si="7"/>
        <v>0</v>
      </c>
      <c r="H35" s="58">
        <f t="shared" si="8"/>
        <v>0</v>
      </c>
      <c r="I35" s="58">
        <f t="shared" si="9"/>
        <v>0</v>
      </c>
      <c r="J35" s="58">
        <f t="shared" si="10"/>
        <v>0</v>
      </c>
      <c r="K35" s="42"/>
      <c r="L35" s="18"/>
      <c r="M35" s="18"/>
    </row>
    <row r="36" spans="1:13" ht="35.4" thickBot="1" x14ac:dyDescent="0.35">
      <c r="A36" s="48" t="s">
        <v>38</v>
      </c>
      <c r="B36" s="49"/>
      <c r="C36" s="49"/>
      <c r="D36" s="59">
        <f>SUM(D27:D35)</f>
        <v>0</v>
      </c>
      <c r="E36" s="49"/>
      <c r="F36" s="49"/>
      <c r="G36" s="59">
        <f>SUM(G27:G35)</f>
        <v>0</v>
      </c>
      <c r="H36" s="50"/>
      <c r="I36" s="50"/>
      <c r="J36" s="50">
        <f>G36-D36</f>
        <v>0</v>
      </c>
      <c r="K36" s="57"/>
      <c r="L36" s="82" t="s">
        <v>57</v>
      </c>
      <c r="M36" s="18"/>
    </row>
    <row r="37" spans="1:13" s="2" customFormat="1" ht="52.8" thickBot="1" x14ac:dyDescent="0.35">
      <c r="A37" s="60" t="s">
        <v>37</v>
      </c>
      <c r="B37" s="61"/>
      <c r="C37" s="61"/>
      <c r="D37" s="61">
        <f>D15+D26+D36</f>
        <v>0</v>
      </c>
      <c r="E37" s="61"/>
      <c r="F37" s="61"/>
      <c r="G37" s="61">
        <f>G15+G26+G36</f>
        <v>0</v>
      </c>
      <c r="H37" s="62"/>
      <c r="I37" s="62"/>
      <c r="J37" s="62">
        <f>G37-D37</f>
        <v>0</v>
      </c>
      <c r="K37" s="63"/>
      <c r="L37" s="83" t="e">
        <f>D37/L3</f>
        <v>#DIV/0!</v>
      </c>
    </row>
    <row r="38" spans="1:13" s="2" customFormat="1" ht="21" customHeight="1" thickTop="1" x14ac:dyDescent="0.25">
      <c r="A38" s="222" t="s">
        <v>39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 t="s">
        <v>40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/>
      <c r="B42" s="224"/>
      <c r="C42" s="224"/>
      <c r="D42" s="224"/>
      <c r="E42" s="224"/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42</v>
      </c>
      <c r="B43" s="26"/>
      <c r="C43" s="26"/>
      <c r="D43" s="27"/>
      <c r="E43" s="28">
        <f>D37</f>
        <v>0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43</v>
      </c>
      <c r="B44" s="95">
        <v>0.55000000000000004</v>
      </c>
      <c r="C44" s="9"/>
      <c r="D44" s="11">
        <f>D43*$B$44</f>
        <v>0</v>
      </c>
      <c r="E44" s="19">
        <f>E43*B44</f>
        <v>0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54</v>
      </c>
      <c r="B45" s="5"/>
      <c r="C45" s="5"/>
      <c r="D45" s="12">
        <f>D43+D44</f>
        <v>0</v>
      </c>
      <c r="E45" s="20">
        <f>E43+E44</f>
        <v>0</v>
      </c>
      <c r="F45" s="5"/>
      <c r="G45" s="6"/>
      <c r="H45" s="5"/>
      <c r="I45" s="5"/>
      <c r="J45" s="5"/>
      <c r="K45" s="38"/>
      <c r="L45" s="18"/>
      <c r="M45" s="18"/>
    </row>
    <row r="46" spans="1:13" ht="17.399999999999999" x14ac:dyDescent="0.3">
      <c r="A46" s="33" t="s">
        <v>44</v>
      </c>
      <c r="B46" s="96">
        <v>0.15</v>
      </c>
      <c r="C46" s="10"/>
      <c r="D46" s="13">
        <f>D45*$B$46</f>
        <v>0</v>
      </c>
      <c r="E46" s="21">
        <f>E45*B46</f>
        <v>0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 t="s">
        <v>45</v>
      </c>
      <c r="B47" s="216"/>
      <c r="C47" s="7"/>
      <c r="D47" s="35">
        <f>D45+D46</f>
        <v>0</v>
      </c>
      <c r="E47" s="22">
        <f>SUM(E45:E46)</f>
        <v>0</v>
      </c>
      <c r="F47" s="3"/>
      <c r="G47" s="4"/>
      <c r="H47" s="3"/>
      <c r="I47" s="3"/>
      <c r="J47" s="3"/>
      <c r="K47" s="36"/>
    </row>
    <row r="48" spans="1:13" ht="17.399999999999999" x14ac:dyDescent="0.3">
      <c r="A48" s="38"/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46</v>
      </c>
      <c r="B49" s="65"/>
      <c r="C49" s="38"/>
      <c r="D49" s="38"/>
      <c r="E49" s="38"/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47</v>
      </c>
      <c r="B50" s="37"/>
      <c r="C50" s="37"/>
      <c r="D50" s="37"/>
      <c r="E50" s="97"/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48</v>
      </c>
      <c r="B51" s="96">
        <v>0.15</v>
      </c>
      <c r="C51" s="10"/>
      <c r="D51" s="10"/>
      <c r="E51" s="21">
        <f>(E50*B51)/(1+B51)</f>
        <v>0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49</v>
      </c>
      <c r="B52" s="5"/>
      <c r="C52" s="5"/>
      <c r="D52" s="5"/>
      <c r="E52" s="20">
        <f>E50-E51</f>
        <v>0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50</v>
      </c>
      <c r="B53" s="10"/>
      <c r="C53" s="10"/>
      <c r="D53" s="10"/>
      <c r="E53" s="21">
        <f>D37</f>
        <v>0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51</v>
      </c>
      <c r="B54" s="5"/>
      <c r="C54" s="5"/>
      <c r="D54" s="5"/>
      <c r="E54" s="20">
        <f>E52-E53</f>
        <v>0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 t="s">
        <v>52</v>
      </c>
      <c r="B55" s="40"/>
      <c r="C55" s="40"/>
      <c r="D55" s="40"/>
      <c r="E55" s="66" t="e">
        <f>E54/E52</f>
        <v>#DIV/0!</v>
      </c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53</v>
      </c>
      <c r="B58" s="217"/>
      <c r="C58" s="217"/>
      <c r="D58" s="217"/>
      <c r="E58" s="217"/>
      <c r="F58" s="79"/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42</v>
      </c>
      <c r="B59" s="26"/>
      <c r="C59" s="26"/>
      <c r="D59" s="27"/>
      <c r="E59" s="28" t="e">
        <f>L37</f>
        <v>#DIV/0!</v>
      </c>
      <c r="F59" s="38" t="s">
        <v>56</v>
      </c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43</v>
      </c>
      <c r="B60" s="95">
        <v>0.55000000000000004</v>
      </c>
      <c r="C60" s="9"/>
      <c r="D60" s="11">
        <f>D59*$B$44</f>
        <v>0</v>
      </c>
      <c r="E60" s="19" t="e">
        <f>E59*B60</f>
        <v>#DIV/0!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54</v>
      </c>
      <c r="B61" s="5"/>
      <c r="C61" s="5"/>
      <c r="D61" s="12">
        <f>D59+D60</f>
        <v>0</v>
      </c>
      <c r="E61" s="20" t="e">
        <f>E59+E60</f>
        <v>#DIV/0!</v>
      </c>
      <c r="F61" s="38"/>
      <c r="G61" s="38"/>
      <c r="H61" s="38"/>
      <c r="I61" s="38"/>
      <c r="J61" s="38"/>
      <c r="K61" s="38"/>
      <c r="L61" s="18"/>
      <c r="M61" s="18"/>
    </row>
    <row r="62" spans="1:13" ht="17.399999999999999" x14ac:dyDescent="0.3">
      <c r="A62" s="33" t="s">
        <v>44</v>
      </c>
      <c r="B62" s="96">
        <v>0.15</v>
      </c>
      <c r="C62" s="10"/>
      <c r="D62" s="13">
        <f>D61*$B$46</f>
        <v>0</v>
      </c>
      <c r="E62" s="21" t="e">
        <f>E61*B62</f>
        <v>#DIV/0!</v>
      </c>
      <c r="F62" s="38"/>
      <c r="G62" s="38"/>
      <c r="H62" s="38"/>
      <c r="I62" s="38"/>
      <c r="J62" s="38"/>
      <c r="K62" s="38"/>
      <c r="L62" s="18"/>
      <c r="M62" s="18"/>
    </row>
    <row r="63" spans="1:13" ht="52.8" thickBot="1" x14ac:dyDescent="0.35">
      <c r="A63" s="34" t="s">
        <v>55</v>
      </c>
      <c r="B63" s="7"/>
      <c r="C63" s="7"/>
      <c r="D63" s="35">
        <f>D61+D62</f>
        <v>0</v>
      </c>
      <c r="E63" s="22" t="e">
        <f>SUM(E61:E62)</f>
        <v>#DIV/0!</v>
      </c>
      <c r="F63" s="38" t="s">
        <v>56</v>
      </c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35.4" thickBot="1" x14ac:dyDescent="0.35">
      <c r="A65" s="91" t="s">
        <v>46</v>
      </c>
      <c r="B65" s="65"/>
      <c r="C65" s="38"/>
      <c r="D65" s="38"/>
      <c r="E65" s="38"/>
      <c r="F65" s="38"/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47</v>
      </c>
      <c r="B66" s="37"/>
      <c r="C66" s="37"/>
      <c r="D66" s="37"/>
      <c r="E66" s="97"/>
      <c r="F66" s="38" t="s">
        <v>56</v>
      </c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48</v>
      </c>
      <c r="B67" s="96">
        <v>0.15</v>
      </c>
      <c r="C67" s="10"/>
      <c r="D67" s="10"/>
      <c r="E67" s="21">
        <f>(E66*B67)/(1+B67)</f>
        <v>0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49</v>
      </c>
      <c r="B68" s="5"/>
      <c r="C68" s="5"/>
      <c r="D68" s="5"/>
      <c r="E68" s="20">
        <f>E66-E67</f>
        <v>0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50</v>
      </c>
      <c r="B69" s="10"/>
      <c r="C69" s="10"/>
      <c r="D69" s="10"/>
      <c r="E69" s="21" t="e">
        <f>L37</f>
        <v>#DIV/0!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51</v>
      </c>
      <c r="B70" s="5"/>
      <c r="C70" s="5"/>
      <c r="D70" s="5"/>
      <c r="E70" s="20" t="e">
        <f>E68-E69</f>
        <v>#DIV/0!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 t="s">
        <v>52</v>
      </c>
      <c r="B71" s="40"/>
      <c r="C71" s="40"/>
      <c r="D71" s="40"/>
      <c r="E71" s="66" t="e">
        <f>E70/E68</f>
        <v>#DIV/0!</v>
      </c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47:B47"/>
    <mergeCell ref="A41:E42"/>
    <mergeCell ref="A58:E58"/>
    <mergeCell ref="A1:K1"/>
    <mergeCell ref="B2:J2"/>
    <mergeCell ref="B3:D3"/>
    <mergeCell ref="E3:G3"/>
    <mergeCell ref="H3:J3"/>
    <mergeCell ref="A38:K38"/>
    <mergeCell ref="A40:K40"/>
  </mergeCells>
  <conditionalFormatting sqref="H41:I41 H39:I39">
    <cfRule type="cellIs" dxfId="9" priority="2" stopIfTrue="1" operator="lessThan">
      <formula>0</formula>
    </cfRule>
  </conditionalFormatting>
  <conditionalFormatting sqref="H5:J37">
    <cfRule type="cellIs" dxfId="8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78"/>
  <sheetViews>
    <sheetView showGridLines="0" showZeros="0" zoomScaleNormal="100" workbookViewId="0">
      <selection activeCell="A26" sqref="A26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/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/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172</v>
      </c>
      <c r="B5" s="93"/>
      <c r="C5" s="93"/>
      <c r="D5" s="45">
        <f>B5*C5</f>
        <v>0</v>
      </c>
      <c r="E5" s="93"/>
      <c r="F5" s="93"/>
      <c r="G5" s="45">
        <f>E5*F5</f>
        <v>0</v>
      </c>
      <c r="H5" s="46">
        <f t="shared" ref="H5:J14" si="0">E5-B5</f>
        <v>0</v>
      </c>
      <c r="I5" s="46">
        <f t="shared" si="0"/>
        <v>0</v>
      </c>
      <c r="J5" s="47">
        <f t="shared" si="0"/>
        <v>0</v>
      </c>
      <c r="K5" s="42"/>
      <c r="L5" s="18"/>
      <c r="M5" s="18"/>
    </row>
    <row r="6" spans="1:13" ht="17.399999999999999" x14ac:dyDescent="0.3">
      <c r="A6" s="44" t="s">
        <v>177</v>
      </c>
      <c r="B6" s="93"/>
      <c r="C6" s="93"/>
      <c r="D6" s="45">
        <f t="shared" ref="D6:D14" si="1">B6*C6</f>
        <v>0</v>
      </c>
      <c r="E6" s="93"/>
      <c r="F6" s="93"/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178</v>
      </c>
      <c r="B7" s="93"/>
      <c r="C7" s="93"/>
      <c r="D7" s="45">
        <f t="shared" si="1"/>
        <v>0</v>
      </c>
      <c r="E7" s="93"/>
      <c r="F7" s="93"/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/>
      <c r="B9" s="93"/>
      <c r="C9" s="93"/>
      <c r="D9" s="45">
        <f t="shared" si="1"/>
        <v>0</v>
      </c>
      <c r="E9" s="93"/>
      <c r="F9" s="93"/>
      <c r="G9" s="45">
        <f t="shared" si="2"/>
        <v>0</v>
      </c>
      <c r="H9" s="46">
        <f t="shared" si="0"/>
        <v>0</v>
      </c>
      <c r="I9" s="46">
        <f t="shared" si="0"/>
        <v>0</v>
      </c>
      <c r="J9" s="47">
        <f t="shared" si="0"/>
        <v>0</v>
      </c>
      <c r="K9" s="42"/>
      <c r="L9" s="18"/>
      <c r="M9" s="18"/>
    </row>
    <row r="10" spans="1:13" ht="17.399999999999999" x14ac:dyDescent="0.3">
      <c r="A10" s="44"/>
      <c r="B10" s="93"/>
      <c r="C10" s="93"/>
      <c r="D10" s="45">
        <f t="shared" si="1"/>
        <v>0</v>
      </c>
      <c r="E10" s="93"/>
      <c r="F10" s="93"/>
      <c r="G10" s="45">
        <f t="shared" si="2"/>
        <v>0</v>
      </c>
      <c r="H10" s="46">
        <f t="shared" si="0"/>
        <v>0</v>
      </c>
      <c r="I10" s="46">
        <f t="shared" si="0"/>
        <v>0</v>
      </c>
      <c r="J10" s="47">
        <f t="shared" si="0"/>
        <v>0</v>
      </c>
      <c r="K10" s="42"/>
      <c r="L10" s="18"/>
      <c r="M10" s="18"/>
    </row>
    <row r="11" spans="1:13" ht="17.399999999999999" x14ac:dyDescent="0.3">
      <c r="A11" s="44"/>
      <c r="B11" s="93"/>
      <c r="C11" s="93"/>
      <c r="D11" s="45">
        <f t="shared" si="1"/>
        <v>0</v>
      </c>
      <c r="E11" s="93"/>
      <c r="F11" s="93"/>
      <c r="G11" s="45">
        <f t="shared" si="2"/>
        <v>0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/>
      <c r="B12" s="93"/>
      <c r="C12" s="93"/>
      <c r="D12" s="45">
        <f t="shared" si="1"/>
        <v>0</v>
      </c>
      <c r="E12" s="93"/>
      <c r="F12" s="93"/>
      <c r="G12" s="45">
        <f t="shared" si="2"/>
        <v>0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/>
      <c r="B13" s="93"/>
      <c r="C13" s="93"/>
      <c r="D13" s="45">
        <f t="shared" si="1"/>
        <v>0</v>
      </c>
      <c r="E13" s="93"/>
      <c r="F13" s="93"/>
      <c r="G13" s="45">
        <f t="shared" si="2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/>
      <c r="B14" s="93"/>
      <c r="C14" s="93"/>
      <c r="D14" s="45">
        <f t="shared" si="1"/>
        <v>0</v>
      </c>
      <c r="E14" s="93"/>
      <c r="F14" s="93"/>
      <c r="G14" s="45">
        <f t="shared" si="2"/>
        <v>0</v>
      </c>
      <c r="H14" s="46">
        <f t="shared" si="0"/>
        <v>0</v>
      </c>
      <c r="I14" s="46">
        <f t="shared" si="0"/>
        <v>0</v>
      </c>
      <c r="J14" s="47">
        <f t="shared" si="0"/>
        <v>0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0</v>
      </c>
      <c r="E15" s="49"/>
      <c r="F15" s="49"/>
      <c r="G15" s="49">
        <f>SUM(G5:G14)</f>
        <v>0</v>
      </c>
      <c r="H15" s="50"/>
      <c r="I15" s="50"/>
      <c r="J15" s="50">
        <f>G15-D15</f>
        <v>0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5" si="3">B16*C16</f>
        <v>0</v>
      </c>
      <c r="E16" s="93"/>
      <c r="F16" s="93"/>
      <c r="G16" s="53">
        <f t="shared" ref="G16:G25" si="4">E16*F16</f>
        <v>0</v>
      </c>
      <c r="H16" s="54">
        <f t="shared" ref="H16:J25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/>
      <c r="B17" s="93"/>
      <c r="C17" s="93"/>
      <c r="D17" s="45">
        <f t="shared" si="3"/>
        <v>0</v>
      </c>
      <c r="E17" s="93"/>
      <c r="F17" s="93"/>
      <c r="G17" s="45">
        <f t="shared" si="4"/>
        <v>0</v>
      </c>
      <c r="H17" s="54">
        <f t="shared" si="5"/>
        <v>0</v>
      </c>
      <c r="I17" s="54">
        <f t="shared" si="5"/>
        <v>0</v>
      </c>
      <c r="J17" s="54">
        <f t="shared" si="5"/>
        <v>0</v>
      </c>
      <c r="K17" s="42"/>
      <c r="L17" s="18"/>
      <c r="M17" s="18"/>
    </row>
    <row r="18" spans="1:13" ht="17.399999999999999" x14ac:dyDescent="0.3">
      <c r="A18" s="44"/>
      <c r="B18" s="93"/>
      <c r="C18" s="93"/>
      <c r="D18" s="45">
        <f t="shared" si="3"/>
        <v>0</v>
      </c>
      <c r="E18" s="93"/>
      <c r="F18" s="93"/>
      <c r="G18" s="45">
        <f t="shared" si="4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42"/>
      <c r="L18" s="18"/>
      <c r="M18" s="18"/>
    </row>
    <row r="19" spans="1:13" ht="17.399999999999999" x14ac:dyDescent="0.3">
      <c r="A19" s="44"/>
      <c r="B19" s="93"/>
      <c r="C19" s="93"/>
      <c r="D19" s="45">
        <f t="shared" si="3"/>
        <v>0</v>
      </c>
      <c r="E19" s="93"/>
      <c r="F19" s="93"/>
      <c r="G19" s="45">
        <f t="shared" si="4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42"/>
      <c r="L19" s="18"/>
      <c r="M19" s="18"/>
    </row>
    <row r="20" spans="1:13" ht="17.399999999999999" x14ac:dyDescent="0.3">
      <c r="A20" s="56"/>
      <c r="B20" s="93"/>
      <c r="C20" s="93"/>
      <c r="D20" s="45">
        <f t="shared" si="3"/>
        <v>0</v>
      </c>
      <c r="E20" s="93"/>
      <c r="F20" s="93"/>
      <c r="G20" s="45">
        <f t="shared" si="4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  <c r="K20" s="42"/>
      <c r="L20" s="18"/>
      <c r="M20" s="18"/>
    </row>
    <row r="21" spans="1:13" ht="17.399999999999999" x14ac:dyDescent="0.3">
      <c r="A21" s="44" t="s">
        <v>0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5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5"/>
        <v>0</v>
      </c>
      <c r="K23" s="42"/>
      <c r="L23" s="18"/>
      <c r="M23" s="18"/>
    </row>
    <row r="24" spans="1:13" ht="17.399999999999999" x14ac:dyDescent="0.3">
      <c r="A24" s="44"/>
      <c r="B24" s="93"/>
      <c r="C24" s="93"/>
      <c r="D24" s="45"/>
      <c r="E24" s="93"/>
      <c r="F24" s="93"/>
      <c r="G24" s="45"/>
      <c r="H24" s="54"/>
      <c r="I24" s="54"/>
      <c r="J24" s="54"/>
      <c r="K24" s="42"/>
      <c r="L24" s="18"/>
      <c r="M24" s="18"/>
    </row>
    <row r="25" spans="1:13" ht="17.399999999999999" x14ac:dyDescent="0.3">
      <c r="A25" s="44" t="s">
        <v>187</v>
      </c>
      <c r="B25" s="93"/>
      <c r="C25" s="93"/>
      <c r="D25" s="45">
        <f t="shared" si="3"/>
        <v>0</v>
      </c>
      <c r="E25" s="93"/>
      <c r="F25" s="93"/>
      <c r="G25" s="45">
        <f t="shared" si="4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42"/>
      <c r="L25" s="18"/>
      <c r="M25" s="18"/>
    </row>
    <row r="26" spans="1:13" ht="18" thickBot="1" x14ac:dyDescent="0.35">
      <c r="A26" s="48" t="s">
        <v>2</v>
      </c>
      <c r="B26" s="49">
        <v>0</v>
      </c>
      <c r="C26" s="49">
        <v>0</v>
      </c>
      <c r="D26" s="49">
        <f>SUM(D16:D25)</f>
        <v>0</v>
      </c>
      <c r="E26" s="49">
        <v>0</v>
      </c>
      <c r="F26" s="49">
        <v>0</v>
      </c>
      <c r="G26" s="49">
        <f>SUM(G16:G25)</f>
        <v>0</v>
      </c>
      <c r="H26" s="50"/>
      <c r="I26" s="50"/>
      <c r="J26" s="50">
        <f>G26-D26</f>
        <v>0</v>
      </c>
      <c r="K26" s="57"/>
      <c r="L26" s="18"/>
      <c r="M26" s="18"/>
    </row>
    <row r="27" spans="1:13" ht="34.799999999999997" x14ac:dyDescent="0.3">
      <c r="A27" s="52" t="s">
        <v>36</v>
      </c>
      <c r="B27" s="94"/>
      <c r="C27" s="94"/>
      <c r="D27" s="53">
        <f>B27*C27</f>
        <v>0</v>
      </c>
      <c r="E27" s="94"/>
      <c r="F27" s="94"/>
      <c r="G27" s="53">
        <f>E27*F27</f>
        <v>0</v>
      </c>
      <c r="H27" s="58">
        <f>E27-B27</f>
        <v>0</v>
      </c>
      <c r="I27" s="58">
        <f>F27 -C27</f>
        <v>0</v>
      </c>
      <c r="J27" s="58">
        <f>G27-D27</f>
        <v>0</v>
      </c>
      <c r="K27" s="55"/>
      <c r="L27" s="18"/>
      <c r="M27" s="18"/>
    </row>
    <row r="28" spans="1:13" ht="17.399999999999999" x14ac:dyDescent="0.3">
      <c r="A28" s="44"/>
      <c r="B28" s="93"/>
      <c r="C28" s="93"/>
      <c r="D28" s="45">
        <f t="shared" ref="D28:D35" si="6">B28*C28</f>
        <v>0</v>
      </c>
      <c r="E28" s="93"/>
      <c r="F28" s="93"/>
      <c r="G28" s="45">
        <f t="shared" ref="G28:G35" si="7">E28*F28</f>
        <v>0</v>
      </c>
      <c r="H28" s="58">
        <f t="shared" ref="H28:H35" si="8">E28-B28</f>
        <v>0</v>
      </c>
      <c r="I28" s="58">
        <f t="shared" ref="I28:I35" si="9">F28 -C28</f>
        <v>0</v>
      </c>
      <c r="J28" s="58">
        <f t="shared" ref="J28:J35" si="10">G28-D28</f>
        <v>0</v>
      </c>
      <c r="K28" s="42"/>
      <c r="L28" s="18"/>
      <c r="M28" s="18"/>
    </row>
    <row r="29" spans="1:13" ht="17.399999999999999" x14ac:dyDescent="0.3">
      <c r="A29" s="44"/>
      <c r="B29" s="93"/>
      <c r="C29" s="93"/>
      <c r="D29" s="45">
        <f t="shared" si="6"/>
        <v>0</v>
      </c>
      <c r="E29" s="93"/>
      <c r="F29" s="93"/>
      <c r="G29" s="45">
        <f t="shared" si="7"/>
        <v>0</v>
      </c>
      <c r="H29" s="58">
        <f t="shared" si="8"/>
        <v>0</v>
      </c>
      <c r="I29" s="58">
        <f t="shared" si="9"/>
        <v>0</v>
      </c>
      <c r="J29" s="58">
        <f t="shared" si="10"/>
        <v>0</v>
      </c>
      <c r="K29" s="42"/>
      <c r="L29" s="18"/>
      <c r="M29" s="18"/>
    </row>
    <row r="30" spans="1:13" ht="17.399999999999999" x14ac:dyDescent="0.3">
      <c r="A30" s="44"/>
      <c r="B30" s="93"/>
      <c r="C30" s="93"/>
      <c r="D30" s="45">
        <f t="shared" si="6"/>
        <v>0</v>
      </c>
      <c r="E30" s="93"/>
      <c r="F30" s="93"/>
      <c r="G30" s="45">
        <f t="shared" si="7"/>
        <v>0</v>
      </c>
      <c r="H30" s="58">
        <f t="shared" si="8"/>
        <v>0</v>
      </c>
      <c r="I30" s="58">
        <f t="shared" si="9"/>
        <v>0</v>
      </c>
      <c r="J30" s="58">
        <f t="shared" si="10"/>
        <v>0</v>
      </c>
      <c r="K30" s="42"/>
      <c r="L30" s="18"/>
      <c r="M30" s="25"/>
    </row>
    <row r="31" spans="1:13" ht="17.399999999999999" x14ac:dyDescent="0.3">
      <c r="A31" s="44"/>
      <c r="B31" s="93"/>
      <c r="C31" s="93"/>
      <c r="D31" s="45">
        <f t="shared" si="6"/>
        <v>0</v>
      </c>
      <c r="E31" s="93"/>
      <c r="F31" s="93"/>
      <c r="G31" s="45">
        <f t="shared" si="7"/>
        <v>0</v>
      </c>
      <c r="H31" s="58">
        <f t="shared" si="8"/>
        <v>0</v>
      </c>
      <c r="I31" s="58">
        <f t="shared" si="9"/>
        <v>0</v>
      </c>
      <c r="J31" s="58">
        <f t="shared" si="10"/>
        <v>0</v>
      </c>
      <c r="K31" s="42"/>
      <c r="L31" s="18"/>
      <c r="M31" s="18"/>
    </row>
    <row r="32" spans="1:13" ht="17.399999999999999" x14ac:dyDescent="0.3">
      <c r="A32" s="44"/>
      <c r="B32" s="93"/>
      <c r="C32" s="93"/>
      <c r="D32" s="45">
        <f t="shared" si="6"/>
        <v>0</v>
      </c>
      <c r="E32" s="93"/>
      <c r="F32" s="93"/>
      <c r="G32" s="45">
        <f t="shared" si="7"/>
        <v>0</v>
      </c>
      <c r="H32" s="58">
        <f t="shared" si="8"/>
        <v>0</v>
      </c>
      <c r="I32" s="58">
        <f t="shared" si="9"/>
        <v>0</v>
      </c>
      <c r="J32" s="58">
        <f t="shared" si="10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6"/>
        <v>0</v>
      </c>
      <c r="E33" s="93"/>
      <c r="F33" s="93"/>
      <c r="G33" s="45">
        <f t="shared" si="7"/>
        <v>0</v>
      </c>
      <c r="H33" s="58">
        <f t="shared" si="8"/>
        <v>0</v>
      </c>
      <c r="I33" s="58">
        <f t="shared" si="9"/>
        <v>0</v>
      </c>
      <c r="J33" s="58">
        <f t="shared" si="10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6"/>
        <v>0</v>
      </c>
      <c r="E34" s="93"/>
      <c r="F34" s="93"/>
      <c r="G34" s="45">
        <f t="shared" si="7"/>
        <v>0</v>
      </c>
      <c r="H34" s="58">
        <f t="shared" si="8"/>
        <v>0</v>
      </c>
      <c r="I34" s="58">
        <f t="shared" si="9"/>
        <v>0</v>
      </c>
      <c r="J34" s="58">
        <f t="shared" si="10"/>
        <v>0</v>
      </c>
      <c r="K34" s="42"/>
      <c r="L34" s="18"/>
      <c r="M34" s="18"/>
    </row>
    <row r="35" spans="1:13" ht="17.399999999999999" x14ac:dyDescent="0.3">
      <c r="A35" s="44"/>
      <c r="B35" s="93"/>
      <c r="C35" s="93"/>
      <c r="D35" s="45">
        <f t="shared" si="6"/>
        <v>0</v>
      </c>
      <c r="E35" s="93"/>
      <c r="F35" s="93"/>
      <c r="G35" s="45">
        <f t="shared" si="7"/>
        <v>0</v>
      </c>
      <c r="H35" s="58">
        <f t="shared" si="8"/>
        <v>0</v>
      </c>
      <c r="I35" s="58">
        <f t="shared" si="9"/>
        <v>0</v>
      </c>
      <c r="J35" s="58">
        <f t="shared" si="10"/>
        <v>0</v>
      </c>
      <c r="K35" s="42"/>
      <c r="L35" s="18"/>
      <c r="M35" s="18"/>
    </row>
    <row r="36" spans="1:13" ht="35.4" thickBot="1" x14ac:dyDescent="0.35">
      <c r="A36" s="48" t="s">
        <v>38</v>
      </c>
      <c r="B36" s="49"/>
      <c r="C36" s="49"/>
      <c r="D36" s="59">
        <f>SUM(D27:D35)</f>
        <v>0</v>
      </c>
      <c r="E36" s="49"/>
      <c r="F36" s="49"/>
      <c r="G36" s="59">
        <f>SUM(G27:G35)</f>
        <v>0</v>
      </c>
      <c r="H36" s="50"/>
      <c r="I36" s="50"/>
      <c r="J36" s="50">
        <f>G36-D36</f>
        <v>0</v>
      </c>
      <c r="K36" s="57"/>
      <c r="L36" s="82" t="s">
        <v>57</v>
      </c>
      <c r="M36" s="18"/>
    </row>
    <row r="37" spans="1:13" s="2" customFormat="1" ht="52.8" thickBot="1" x14ac:dyDescent="0.35">
      <c r="A37" s="60" t="s">
        <v>37</v>
      </c>
      <c r="B37" s="61"/>
      <c r="C37" s="61"/>
      <c r="D37" s="61">
        <f>D15+D26+D36</f>
        <v>0</v>
      </c>
      <c r="E37" s="61"/>
      <c r="F37" s="61"/>
      <c r="G37" s="61">
        <f>G15+G26+G36</f>
        <v>0</v>
      </c>
      <c r="H37" s="62"/>
      <c r="I37" s="62"/>
      <c r="J37" s="62">
        <f>G37-D37</f>
        <v>0</v>
      </c>
      <c r="K37" s="63"/>
      <c r="L37" s="83" t="e">
        <f>D37/L3</f>
        <v>#DIV/0!</v>
      </c>
    </row>
    <row r="38" spans="1:13" s="2" customFormat="1" ht="21" customHeight="1" thickTop="1" x14ac:dyDescent="0.25">
      <c r="A38" s="222" t="s">
        <v>39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 t="s">
        <v>40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/>
      <c r="B42" s="224"/>
      <c r="C42" s="224"/>
      <c r="D42" s="224"/>
      <c r="E42" s="224"/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42</v>
      </c>
      <c r="B43" s="26"/>
      <c r="C43" s="26"/>
      <c r="D43" s="27"/>
      <c r="E43" s="28">
        <f>D37</f>
        <v>0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43</v>
      </c>
      <c r="B44" s="95">
        <v>0.55000000000000004</v>
      </c>
      <c r="C44" s="9"/>
      <c r="D44" s="11">
        <f>D43*$B$44</f>
        <v>0</v>
      </c>
      <c r="E44" s="19">
        <f>E43*B44</f>
        <v>0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54</v>
      </c>
      <c r="B45" s="5"/>
      <c r="C45" s="5"/>
      <c r="D45" s="12">
        <f>D43+D44</f>
        <v>0</v>
      </c>
      <c r="E45" s="20">
        <f>E43+E44</f>
        <v>0</v>
      </c>
      <c r="F45" s="5"/>
      <c r="G45" s="6"/>
      <c r="H45" s="5"/>
      <c r="I45" s="5"/>
      <c r="J45" s="5"/>
      <c r="K45" s="38"/>
      <c r="L45" s="18"/>
      <c r="M45" s="18"/>
    </row>
    <row r="46" spans="1:13" ht="17.399999999999999" x14ac:dyDescent="0.3">
      <c r="A46" s="33" t="s">
        <v>44</v>
      </c>
      <c r="B46" s="96">
        <v>0.15</v>
      </c>
      <c r="C46" s="10"/>
      <c r="D46" s="13">
        <f>D45*$B$46</f>
        <v>0</v>
      </c>
      <c r="E46" s="21">
        <f>E45*B46</f>
        <v>0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 t="s">
        <v>45</v>
      </c>
      <c r="B47" s="216"/>
      <c r="C47" s="7"/>
      <c r="D47" s="35">
        <f>D45+D46</f>
        <v>0</v>
      </c>
      <c r="E47" s="22">
        <f>SUM(E45:E46)</f>
        <v>0</v>
      </c>
      <c r="F47" s="3"/>
      <c r="G47" s="4"/>
      <c r="H47" s="3"/>
      <c r="I47" s="3"/>
      <c r="J47" s="3"/>
      <c r="K47" s="36"/>
    </row>
    <row r="48" spans="1:13" ht="17.399999999999999" x14ac:dyDescent="0.3">
      <c r="A48" s="38"/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46</v>
      </c>
      <c r="B49" s="65"/>
      <c r="C49" s="38"/>
      <c r="D49" s="38"/>
      <c r="E49" s="38"/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47</v>
      </c>
      <c r="B50" s="37"/>
      <c r="C50" s="37"/>
      <c r="D50" s="37"/>
      <c r="E50" s="97"/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48</v>
      </c>
      <c r="B51" s="96">
        <v>0.15</v>
      </c>
      <c r="C51" s="10"/>
      <c r="D51" s="10"/>
      <c r="E51" s="21">
        <f>(E50*B51)/(1+B51)</f>
        <v>0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49</v>
      </c>
      <c r="B52" s="5"/>
      <c r="C52" s="5"/>
      <c r="D52" s="5"/>
      <c r="E52" s="20">
        <f>E50-E51</f>
        <v>0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50</v>
      </c>
      <c r="B53" s="10"/>
      <c r="C53" s="10"/>
      <c r="D53" s="10"/>
      <c r="E53" s="21">
        <f>D37</f>
        <v>0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51</v>
      </c>
      <c r="B54" s="5"/>
      <c r="C54" s="5"/>
      <c r="D54" s="5"/>
      <c r="E54" s="20">
        <f>E52-E53</f>
        <v>0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 t="s">
        <v>52</v>
      </c>
      <c r="B55" s="40"/>
      <c r="C55" s="40"/>
      <c r="D55" s="40"/>
      <c r="E55" s="66" t="e">
        <f>E54/E52</f>
        <v>#DIV/0!</v>
      </c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53</v>
      </c>
      <c r="B58" s="217"/>
      <c r="C58" s="217"/>
      <c r="D58" s="217"/>
      <c r="E58" s="217"/>
      <c r="F58" s="79"/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42</v>
      </c>
      <c r="B59" s="26"/>
      <c r="C59" s="26"/>
      <c r="D59" s="27"/>
      <c r="E59" s="28" t="e">
        <f>L37</f>
        <v>#DIV/0!</v>
      </c>
      <c r="F59" s="38" t="s">
        <v>56</v>
      </c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43</v>
      </c>
      <c r="B60" s="95">
        <v>0.55000000000000004</v>
      </c>
      <c r="C60" s="9"/>
      <c r="D60" s="11">
        <f>D59*$B$44</f>
        <v>0</v>
      </c>
      <c r="E60" s="19" t="e">
        <f>E59*B60</f>
        <v>#DIV/0!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54</v>
      </c>
      <c r="B61" s="5"/>
      <c r="C61" s="5"/>
      <c r="D61" s="12">
        <f>D59+D60</f>
        <v>0</v>
      </c>
      <c r="E61" s="20" t="e">
        <f>E59+E60</f>
        <v>#DIV/0!</v>
      </c>
      <c r="F61" s="38"/>
      <c r="G61" s="38"/>
      <c r="H61" s="38"/>
      <c r="I61" s="38"/>
      <c r="J61" s="38"/>
      <c r="K61" s="38"/>
      <c r="L61" s="18"/>
      <c r="M61" s="18"/>
    </row>
    <row r="62" spans="1:13" ht="17.399999999999999" x14ac:dyDescent="0.3">
      <c r="A62" s="33" t="s">
        <v>44</v>
      </c>
      <c r="B62" s="96">
        <v>0.15</v>
      </c>
      <c r="C62" s="10"/>
      <c r="D62" s="13">
        <f>D61*$B$46</f>
        <v>0</v>
      </c>
      <c r="E62" s="21" t="e">
        <f>E61*B62</f>
        <v>#DIV/0!</v>
      </c>
      <c r="F62" s="38"/>
      <c r="G62" s="38"/>
      <c r="H62" s="38"/>
      <c r="I62" s="38"/>
      <c r="J62" s="38"/>
      <c r="K62" s="38"/>
      <c r="L62" s="18"/>
      <c r="M62" s="18"/>
    </row>
    <row r="63" spans="1:13" ht="52.8" thickBot="1" x14ac:dyDescent="0.35">
      <c r="A63" s="34" t="s">
        <v>55</v>
      </c>
      <c r="B63" s="7"/>
      <c r="C63" s="7"/>
      <c r="D63" s="35">
        <f>D61+D62</f>
        <v>0</v>
      </c>
      <c r="E63" s="22" t="e">
        <f>SUM(E61:E62)</f>
        <v>#DIV/0!</v>
      </c>
      <c r="F63" s="38" t="s">
        <v>56</v>
      </c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35.4" thickBot="1" x14ac:dyDescent="0.35">
      <c r="A65" s="91" t="s">
        <v>46</v>
      </c>
      <c r="B65" s="65"/>
      <c r="C65" s="38"/>
      <c r="D65" s="38"/>
      <c r="E65" s="38"/>
      <c r="F65" s="38"/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47</v>
      </c>
      <c r="B66" s="37"/>
      <c r="C66" s="37"/>
      <c r="D66" s="37"/>
      <c r="E66" s="97"/>
      <c r="F66" s="38" t="s">
        <v>56</v>
      </c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48</v>
      </c>
      <c r="B67" s="96">
        <v>0.15</v>
      </c>
      <c r="C67" s="10"/>
      <c r="D67" s="10"/>
      <c r="E67" s="21">
        <f>(E66*B67)/(1+B67)</f>
        <v>0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49</v>
      </c>
      <c r="B68" s="5"/>
      <c r="C68" s="5"/>
      <c r="D68" s="5"/>
      <c r="E68" s="20">
        <f>E66-E67</f>
        <v>0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50</v>
      </c>
      <c r="B69" s="10"/>
      <c r="C69" s="10"/>
      <c r="D69" s="10"/>
      <c r="E69" s="21" t="e">
        <f>L37</f>
        <v>#DIV/0!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51</v>
      </c>
      <c r="B70" s="5"/>
      <c r="C70" s="5"/>
      <c r="D70" s="5"/>
      <c r="E70" s="20" t="e">
        <f>E68-E69</f>
        <v>#DIV/0!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 t="s">
        <v>52</v>
      </c>
      <c r="B71" s="40"/>
      <c r="C71" s="40"/>
      <c r="D71" s="40"/>
      <c r="E71" s="66" t="e">
        <f>E70/E68</f>
        <v>#DIV/0!</v>
      </c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47:B47"/>
    <mergeCell ref="A41:E42"/>
    <mergeCell ref="A58:E58"/>
    <mergeCell ref="A1:K1"/>
    <mergeCell ref="B2:J2"/>
    <mergeCell ref="B3:D3"/>
    <mergeCell ref="E3:G3"/>
    <mergeCell ref="H3:J3"/>
    <mergeCell ref="A38:K38"/>
    <mergeCell ref="A40:K40"/>
  </mergeCells>
  <conditionalFormatting sqref="H41:I41 H39:I39">
    <cfRule type="cellIs" dxfId="7" priority="2" stopIfTrue="1" operator="lessThan">
      <formula>0</formula>
    </cfRule>
  </conditionalFormatting>
  <conditionalFormatting sqref="H5:J37">
    <cfRule type="cellIs" dxfId="6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8"/>
  <sheetViews>
    <sheetView showGridLines="0" showZeros="0" zoomScaleNormal="100" workbookViewId="0">
      <selection activeCell="A26" sqref="A26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/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/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172</v>
      </c>
      <c r="B5" s="93"/>
      <c r="C5" s="93"/>
      <c r="D5" s="45">
        <f>B5*C5</f>
        <v>0</v>
      </c>
      <c r="E5" s="93"/>
      <c r="F5" s="93"/>
      <c r="G5" s="45">
        <f>E5*F5</f>
        <v>0</v>
      </c>
      <c r="H5" s="46">
        <f t="shared" ref="H5:J14" si="0">E5-B5</f>
        <v>0</v>
      </c>
      <c r="I5" s="46">
        <f t="shared" si="0"/>
        <v>0</v>
      </c>
      <c r="J5" s="47">
        <f t="shared" si="0"/>
        <v>0</v>
      </c>
      <c r="K5" s="42"/>
      <c r="L5" s="18"/>
      <c r="M5" s="18"/>
    </row>
    <row r="6" spans="1:13" ht="17.399999999999999" x14ac:dyDescent="0.3">
      <c r="A6" s="44" t="s">
        <v>177</v>
      </c>
      <c r="B6" s="93"/>
      <c r="C6" s="93"/>
      <c r="D6" s="45">
        <f t="shared" ref="D6:D14" si="1">B6*C6</f>
        <v>0</v>
      </c>
      <c r="E6" s="93"/>
      <c r="F6" s="93"/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178</v>
      </c>
      <c r="B7" s="93"/>
      <c r="C7" s="93"/>
      <c r="D7" s="45">
        <f t="shared" si="1"/>
        <v>0</v>
      </c>
      <c r="E7" s="93"/>
      <c r="F7" s="93"/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/>
      <c r="B9" s="93"/>
      <c r="C9" s="93"/>
      <c r="D9" s="45">
        <f t="shared" si="1"/>
        <v>0</v>
      </c>
      <c r="E9" s="93"/>
      <c r="F9" s="93"/>
      <c r="G9" s="45">
        <f t="shared" si="2"/>
        <v>0</v>
      </c>
      <c r="H9" s="46">
        <f t="shared" si="0"/>
        <v>0</v>
      </c>
      <c r="I9" s="46">
        <f t="shared" si="0"/>
        <v>0</v>
      </c>
      <c r="J9" s="47">
        <f t="shared" si="0"/>
        <v>0</v>
      </c>
      <c r="K9" s="42"/>
      <c r="L9" s="18"/>
      <c r="M9" s="18"/>
    </row>
    <row r="10" spans="1:13" ht="17.399999999999999" x14ac:dyDescent="0.3">
      <c r="A10" s="44"/>
      <c r="B10" s="93"/>
      <c r="C10" s="93"/>
      <c r="D10" s="45">
        <f t="shared" si="1"/>
        <v>0</v>
      </c>
      <c r="E10" s="93"/>
      <c r="F10" s="93"/>
      <c r="G10" s="45">
        <f t="shared" si="2"/>
        <v>0</v>
      </c>
      <c r="H10" s="46">
        <f t="shared" si="0"/>
        <v>0</v>
      </c>
      <c r="I10" s="46">
        <f t="shared" si="0"/>
        <v>0</v>
      </c>
      <c r="J10" s="47">
        <f t="shared" si="0"/>
        <v>0</v>
      </c>
      <c r="K10" s="42"/>
      <c r="L10" s="18"/>
      <c r="M10" s="18"/>
    </row>
    <row r="11" spans="1:13" ht="17.399999999999999" x14ac:dyDescent="0.3">
      <c r="A11" s="44"/>
      <c r="B11" s="93"/>
      <c r="C11" s="93"/>
      <c r="D11" s="45">
        <f t="shared" si="1"/>
        <v>0</v>
      </c>
      <c r="E11" s="93"/>
      <c r="F11" s="93"/>
      <c r="G11" s="45">
        <f t="shared" si="2"/>
        <v>0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/>
      <c r="B12" s="93"/>
      <c r="C12" s="93"/>
      <c r="D12" s="45">
        <f t="shared" si="1"/>
        <v>0</v>
      </c>
      <c r="E12" s="93"/>
      <c r="F12" s="93"/>
      <c r="G12" s="45">
        <f t="shared" si="2"/>
        <v>0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/>
      <c r="B13" s="93"/>
      <c r="C13" s="93"/>
      <c r="D13" s="45">
        <f t="shared" si="1"/>
        <v>0</v>
      </c>
      <c r="E13" s="93"/>
      <c r="F13" s="93"/>
      <c r="G13" s="45">
        <f t="shared" si="2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/>
      <c r="B14" s="93"/>
      <c r="C14" s="93"/>
      <c r="D14" s="45">
        <f t="shared" si="1"/>
        <v>0</v>
      </c>
      <c r="E14" s="93"/>
      <c r="F14" s="93"/>
      <c r="G14" s="45">
        <f t="shared" si="2"/>
        <v>0</v>
      </c>
      <c r="H14" s="46">
        <f t="shared" si="0"/>
        <v>0</v>
      </c>
      <c r="I14" s="46">
        <f t="shared" si="0"/>
        <v>0</v>
      </c>
      <c r="J14" s="47">
        <f t="shared" si="0"/>
        <v>0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0</v>
      </c>
      <c r="E15" s="49"/>
      <c r="F15" s="49"/>
      <c r="G15" s="49">
        <f>SUM(G5:G14)</f>
        <v>0</v>
      </c>
      <c r="H15" s="50"/>
      <c r="I15" s="50"/>
      <c r="J15" s="50">
        <f>G15-D15</f>
        <v>0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5" si="3">B16*C16</f>
        <v>0</v>
      </c>
      <c r="E16" s="93"/>
      <c r="F16" s="93"/>
      <c r="G16" s="53">
        <f t="shared" ref="G16:G25" si="4">E16*F16</f>
        <v>0</v>
      </c>
      <c r="H16" s="54">
        <f t="shared" ref="H16:J25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/>
      <c r="B17" s="93"/>
      <c r="C17" s="93"/>
      <c r="D17" s="45">
        <f t="shared" si="3"/>
        <v>0</v>
      </c>
      <c r="E17" s="93"/>
      <c r="F17" s="93"/>
      <c r="G17" s="45">
        <f t="shared" si="4"/>
        <v>0</v>
      </c>
      <c r="H17" s="54">
        <f t="shared" si="5"/>
        <v>0</v>
      </c>
      <c r="I17" s="54">
        <f t="shared" si="5"/>
        <v>0</v>
      </c>
      <c r="J17" s="54">
        <f t="shared" si="5"/>
        <v>0</v>
      </c>
      <c r="K17" s="42"/>
      <c r="L17" s="18"/>
      <c r="M17" s="18"/>
    </row>
    <row r="18" spans="1:13" ht="17.399999999999999" x14ac:dyDescent="0.3">
      <c r="A18" s="44"/>
      <c r="B18" s="93"/>
      <c r="C18" s="93"/>
      <c r="D18" s="45">
        <f t="shared" si="3"/>
        <v>0</v>
      </c>
      <c r="E18" s="93"/>
      <c r="F18" s="93"/>
      <c r="G18" s="45">
        <f t="shared" si="4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42"/>
      <c r="L18" s="18"/>
      <c r="M18" s="18"/>
    </row>
    <row r="19" spans="1:13" ht="17.399999999999999" x14ac:dyDescent="0.3">
      <c r="A19" s="44"/>
      <c r="B19" s="93"/>
      <c r="C19" s="93"/>
      <c r="D19" s="45">
        <f t="shared" si="3"/>
        <v>0</v>
      </c>
      <c r="E19" s="93"/>
      <c r="F19" s="93"/>
      <c r="G19" s="45">
        <f t="shared" si="4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42"/>
      <c r="L19" s="18"/>
      <c r="M19" s="18"/>
    </row>
    <row r="20" spans="1:13" ht="17.399999999999999" x14ac:dyDescent="0.3">
      <c r="A20" s="56"/>
      <c r="B20" s="93"/>
      <c r="C20" s="93"/>
      <c r="D20" s="45">
        <f t="shared" si="3"/>
        <v>0</v>
      </c>
      <c r="E20" s="93"/>
      <c r="F20" s="93"/>
      <c r="G20" s="45">
        <f t="shared" si="4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  <c r="K20" s="42"/>
      <c r="L20" s="18"/>
      <c r="M20" s="18"/>
    </row>
    <row r="21" spans="1:13" ht="17.399999999999999" x14ac:dyDescent="0.3">
      <c r="A21" s="44" t="s">
        <v>0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5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5"/>
        <v>0</v>
      </c>
      <c r="K23" s="42"/>
      <c r="L23" s="18"/>
      <c r="M23" s="18"/>
    </row>
    <row r="24" spans="1:13" ht="17.399999999999999" x14ac:dyDescent="0.3">
      <c r="A24" s="44"/>
      <c r="B24" s="93"/>
      <c r="C24" s="93"/>
      <c r="D24" s="45"/>
      <c r="E24" s="93"/>
      <c r="F24" s="93"/>
      <c r="G24" s="45"/>
      <c r="H24" s="54"/>
      <c r="I24" s="54"/>
      <c r="J24" s="54"/>
      <c r="K24" s="42"/>
      <c r="L24" s="18"/>
      <c r="M24" s="18"/>
    </row>
    <row r="25" spans="1:13" ht="17.399999999999999" x14ac:dyDescent="0.3">
      <c r="A25" s="44" t="s">
        <v>187</v>
      </c>
      <c r="B25" s="93"/>
      <c r="C25" s="93"/>
      <c r="D25" s="45">
        <f t="shared" si="3"/>
        <v>0</v>
      </c>
      <c r="E25" s="93"/>
      <c r="F25" s="93"/>
      <c r="G25" s="45">
        <f t="shared" si="4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42"/>
      <c r="L25" s="18"/>
      <c r="M25" s="18"/>
    </row>
    <row r="26" spans="1:13" ht="18" thickBot="1" x14ac:dyDescent="0.35">
      <c r="A26" s="48" t="s">
        <v>2</v>
      </c>
      <c r="B26" s="49">
        <v>0</v>
      </c>
      <c r="C26" s="49">
        <v>0</v>
      </c>
      <c r="D26" s="49">
        <f>SUM(D16:D25)</f>
        <v>0</v>
      </c>
      <c r="E26" s="49">
        <v>0</v>
      </c>
      <c r="F26" s="49">
        <v>0</v>
      </c>
      <c r="G26" s="49">
        <f>SUM(G16:G25)</f>
        <v>0</v>
      </c>
      <c r="H26" s="50"/>
      <c r="I26" s="50"/>
      <c r="J26" s="50">
        <f>G26-D26</f>
        <v>0</v>
      </c>
      <c r="K26" s="57"/>
      <c r="L26" s="18"/>
      <c r="M26" s="18"/>
    </row>
    <row r="27" spans="1:13" ht="34.799999999999997" x14ac:dyDescent="0.3">
      <c r="A27" s="52" t="s">
        <v>36</v>
      </c>
      <c r="B27" s="94"/>
      <c r="C27" s="94"/>
      <c r="D27" s="53">
        <f>B27*C27</f>
        <v>0</v>
      </c>
      <c r="E27" s="94"/>
      <c r="F27" s="94"/>
      <c r="G27" s="53">
        <f>E27*F27</f>
        <v>0</v>
      </c>
      <c r="H27" s="58">
        <f>E27-B27</f>
        <v>0</v>
      </c>
      <c r="I27" s="58">
        <f>F27 -C27</f>
        <v>0</v>
      </c>
      <c r="J27" s="58">
        <f>G27-D27</f>
        <v>0</v>
      </c>
      <c r="K27" s="55"/>
      <c r="L27" s="18"/>
      <c r="M27" s="18"/>
    </row>
    <row r="28" spans="1:13" ht="17.399999999999999" x14ac:dyDescent="0.3">
      <c r="A28" s="44"/>
      <c r="B28" s="93"/>
      <c r="C28" s="93"/>
      <c r="D28" s="45">
        <f t="shared" ref="D28:D35" si="6">B28*C28</f>
        <v>0</v>
      </c>
      <c r="E28" s="93"/>
      <c r="F28" s="93"/>
      <c r="G28" s="45">
        <f t="shared" ref="G28:G35" si="7">E28*F28</f>
        <v>0</v>
      </c>
      <c r="H28" s="58">
        <f t="shared" ref="H28:H35" si="8">E28-B28</f>
        <v>0</v>
      </c>
      <c r="I28" s="58">
        <f t="shared" ref="I28:I35" si="9">F28 -C28</f>
        <v>0</v>
      </c>
      <c r="J28" s="58">
        <f t="shared" ref="J28:J35" si="10">G28-D28</f>
        <v>0</v>
      </c>
      <c r="K28" s="42"/>
      <c r="L28" s="18"/>
      <c r="M28" s="18"/>
    </row>
    <row r="29" spans="1:13" ht="17.399999999999999" x14ac:dyDescent="0.3">
      <c r="A29" s="44"/>
      <c r="B29" s="93"/>
      <c r="C29" s="93"/>
      <c r="D29" s="45">
        <f t="shared" si="6"/>
        <v>0</v>
      </c>
      <c r="E29" s="93"/>
      <c r="F29" s="93"/>
      <c r="G29" s="45">
        <f t="shared" si="7"/>
        <v>0</v>
      </c>
      <c r="H29" s="58">
        <f t="shared" si="8"/>
        <v>0</v>
      </c>
      <c r="I29" s="58">
        <f t="shared" si="9"/>
        <v>0</v>
      </c>
      <c r="J29" s="58">
        <f t="shared" si="10"/>
        <v>0</v>
      </c>
      <c r="K29" s="42"/>
      <c r="L29" s="18"/>
      <c r="M29" s="18"/>
    </row>
    <row r="30" spans="1:13" ht="17.399999999999999" x14ac:dyDescent="0.3">
      <c r="A30" s="44"/>
      <c r="B30" s="93"/>
      <c r="C30" s="93"/>
      <c r="D30" s="45">
        <f t="shared" si="6"/>
        <v>0</v>
      </c>
      <c r="E30" s="93"/>
      <c r="F30" s="93"/>
      <c r="G30" s="45">
        <f t="shared" si="7"/>
        <v>0</v>
      </c>
      <c r="H30" s="58">
        <f t="shared" si="8"/>
        <v>0</v>
      </c>
      <c r="I30" s="58">
        <f t="shared" si="9"/>
        <v>0</v>
      </c>
      <c r="J30" s="58">
        <f t="shared" si="10"/>
        <v>0</v>
      </c>
      <c r="K30" s="42"/>
      <c r="L30" s="18"/>
      <c r="M30" s="25"/>
    </row>
    <row r="31" spans="1:13" ht="17.399999999999999" x14ac:dyDescent="0.3">
      <c r="A31" s="44"/>
      <c r="B31" s="93"/>
      <c r="C31" s="93"/>
      <c r="D31" s="45">
        <f t="shared" si="6"/>
        <v>0</v>
      </c>
      <c r="E31" s="93"/>
      <c r="F31" s="93"/>
      <c r="G31" s="45">
        <f t="shared" si="7"/>
        <v>0</v>
      </c>
      <c r="H31" s="58">
        <f t="shared" si="8"/>
        <v>0</v>
      </c>
      <c r="I31" s="58">
        <f t="shared" si="9"/>
        <v>0</v>
      </c>
      <c r="J31" s="58">
        <f t="shared" si="10"/>
        <v>0</v>
      </c>
      <c r="K31" s="42"/>
      <c r="L31" s="18"/>
      <c r="M31" s="18"/>
    </row>
    <row r="32" spans="1:13" ht="17.399999999999999" x14ac:dyDescent="0.3">
      <c r="A32" s="44"/>
      <c r="B32" s="93"/>
      <c r="C32" s="93"/>
      <c r="D32" s="45">
        <f t="shared" si="6"/>
        <v>0</v>
      </c>
      <c r="E32" s="93"/>
      <c r="F32" s="93"/>
      <c r="G32" s="45">
        <f t="shared" si="7"/>
        <v>0</v>
      </c>
      <c r="H32" s="58">
        <f t="shared" si="8"/>
        <v>0</v>
      </c>
      <c r="I32" s="58">
        <f t="shared" si="9"/>
        <v>0</v>
      </c>
      <c r="J32" s="58">
        <f t="shared" si="10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6"/>
        <v>0</v>
      </c>
      <c r="E33" s="93"/>
      <c r="F33" s="93"/>
      <c r="G33" s="45">
        <f t="shared" si="7"/>
        <v>0</v>
      </c>
      <c r="H33" s="58">
        <f t="shared" si="8"/>
        <v>0</v>
      </c>
      <c r="I33" s="58">
        <f t="shared" si="9"/>
        <v>0</v>
      </c>
      <c r="J33" s="58">
        <f t="shared" si="10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6"/>
        <v>0</v>
      </c>
      <c r="E34" s="93"/>
      <c r="F34" s="93"/>
      <c r="G34" s="45">
        <f t="shared" si="7"/>
        <v>0</v>
      </c>
      <c r="H34" s="58">
        <f t="shared" si="8"/>
        <v>0</v>
      </c>
      <c r="I34" s="58">
        <f t="shared" si="9"/>
        <v>0</v>
      </c>
      <c r="J34" s="58">
        <f t="shared" si="10"/>
        <v>0</v>
      </c>
      <c r="K34" s="42"/>
      <c r="L34" s="18"/>
      <c r="M34" s="18"/>
    </row>
    <row r="35" spans="1:13" ht="17.399999999999999" x14ac:dyDescent="0.3">
      <c r="A35" s="44"/>
      <c r="B35" s="93"/>
      <c r="C35" s="93"/>
      <c r="D35" s="45">
        <f t="shared" si="6"/>
        <v>0</v>
      </c>
      <c r="E35" s="93"/>
      <c r="F35" s="93"/>
      <c r="G35" s="45">
        <f t="shared" si="7"/>
        <v>0</v>
      </c>
      <c r="H35" s="58">
        <f t="shared" si="8"/>
        <v>0</v>
      </c>
      <c r="I35" s="58">
        <f t="shared" si="9"/>
        <v>0</v>
      </c>
      <c r="J35" s="58">
        <f t="shared" si="10"/>
        <v>0</v>
      </c>
      <c r="K35" s="42"/>
      <c r="L35" s="18"/>
      <c r="M35" s="18"/>
    </row>
    <row r="36" spans="1:13" ht="35.4" thickBot="1" x14ac:dyDescent="0.35">
      <c r="A36" s="48" t="s">
        <v>38</v>
      </c>
      <c r="B36" s="49"/>
      <c r="C36" s="49"/>
      <c r="D36" s="59">
        <f>SUM(D27:D35)</f>
        <v>0</v>
      </c>
      <c r="E36" s="49"/>
      <c r="F36" s="49"/>
      <c r="G36" s="59">
        <f>SUM(G27:G35)</f>
        <v>0</v>
      </c>
      <c r="H36" s="50"/>
      <c r="I36" s="50"/>
      <c r="J36" s="50">
        <f>G36-D36</f>
        <v>0</v>
      </c>
      <c r="K36" s="57"/>
      <c r="L36" s="82" t="s">
        <v>57</v>
      </c>
      <c r="M36" s="18"/>
    </row>
    <row r="37" spans="1:13" s="2" customFormat="1" ht="52.8" thickBot="1" x14ac:dyDescent="0.35">
      <c r="A37" s="60" t="s">
        <v>37</v>
      </c>
      <c r="B37" s="61"/>
      <c r="C37" s="61"/>
      <c r="D37" s="61">
        <f>D15+D26+D36</f>
        <v>0</v>
      </c>
      <c r="E37" s="61"/>
      <c r="F37" s="61"/>
      <c r="G37" s="61">
        <f>G15+G26+G36</f>
        <v>0</v>
      </c>
      <c r="H37" s="62"/>
      <c r="I37" s="62"/>
      <c r="J37" s="62">
        <f>G37-D37</f>
        <v>0</v>
      </c>
      <c r="K37" s="63"/>
      <c r="L37" s="83" t="e">
        <f>D37/L3</f>
        <v>#DIV/0!</v>
      </c>
    </row>
    <row r="38" spans="1:13" s="2" customFormat="1" ht="21" customHeight="1" thickTop="1" x14ac:dyDescent="0.25">
      <c r="A38" s="222" t="s">
        <v>39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 t="s">
        <v>40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/>
      <c r="B42" s="224"/>
      <c r="C42" s="224"/>
      <c r="D42" s="224"/>
      <c r="E42" s="224"/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42</v>
      </c>
      <c r="B43" s="26"/>
      <c r="C43" s="26"/>
      <c r="D43" s="27"/>
      <c r="E43" s="28">
        <f>D37</f>
        <v>0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43</v>
      </c>
      <c r="B44" s="95">
        <v>0.55000000000000004</v>
      </c>
      <c r="C44" s="9"/>
      <c r="D44" s="11">
        <f>D43*$B$44</f>
        <v>0</v>
      </c>
      <c r="E44" s="19">
        <f>E43*B44</f>
        <v>0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54</v>
      </c>
      <c r="B45" s="5"/>
      <c r="C45" s="5"/>
      <c r="D45" s="12">
        <f>D43+D44</f>
        <v>0</v>
      </c>
      <c r="E45" s="20">
        <f>E43+E44</f>
        <v>0</v>
      </c>
      <c r="F45" s="5"/>
      <c r="G45" s="6"/>
      <c r="H45" s="5"/>
      <c r="I45" s="5"/>
      <c r="J45" s="5"/>
      <c r="K45" s="38"/>
      <c r="L45" s="18"/>
      <c r="M45" s="18"/>
    </row>
    <row r="46" spans="1:13" ht="17.399999999999999" x14ac:dyDescent="0.3">
      <c r="A46" s="33" t="s">
        <v>44</v>
      </c>
      <c r="B46" s="96">
        <v>0.15</v>
      </c>
      <c r="C46" s="10"/>
      <c r="D46" s="13">
        <f>D45*$B$46</f>
        <v>0</v>
      </c>
      <c r="E46" s="21">
        <f>E45*B46</f>
        <v>0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 t="s">
        <v>45</v>
      </c>
      <c r="B47" s="216"/>
      <c r="C47" s="7"/>
      <c r="D47" s="35">
        <f>D45+D46</f>
        <v>0</v>
      </c>
      <c r="E47" s="22">
        <f>SUM(E45:E46)</f>
        <v>0</v>
      </c>
      <c r="F47" s="3"/>
      <c r="G47" s="4"/>
      <c r="H47" s="3"/>
      <c r="I47" s="3"/>
      <c r="J47" s="3"/>
      <c r="K47" s="36"/>
    </row>
    <row r="48" spans="1:13" ht="17.399999999999999" x14ac:dyDescent="0.3">
      <c r="A48" s="38"/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46</v>
      </c>
      <c r="B49" s="65"/>
      <c r="C49" s="38"/>
      <c r="D49" s="38"/>
      <c r="E49" s="38"/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47</v>
      </c>
      <c r="B50" s="37"/>
      <c r="C50" s="37"/>
      <c r="D50" s="37"/>
      <c r="E50" s="97"/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48</v>
      </c>
      <c r="B51" s="96">
        <v>0.15</v>
      </c>
      <c r="C51" s="10"/>
      <c r="D51" s="10"/>
      <c r="E51" s="21">
        <f>(E50*B51)/(1+B51)</f>
        <v>0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49</v>
      </c>
      <c r="B52" s="5"/>
      <c r="C52" s="5"/>
      <c r="D52" s="5"/>
      <c r="E52" s="20">
        <f>E50-E51</f>
        <v>0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50</v>
      </c>
      <c r="B53" s="10"/>
      <c r="C53" s="10"/>
      <c r="D53" s="10"/>
      <c r="E53" s="21">
        <f>D37</f>
        <v>0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51</v>
      </c>
      <c r="B54" s="5"/>
      <c r="C54" s="5"/>
      <c r="D54" s="5"/>
      <c r="E54" s="20">
        <f>E52-E53</f>
        <v>0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 t="s">
        <v>52</v>
      </c>
      <c r="B55" s="40"/>
      <c r="C55" s="40"/>
      <c r="D55" s="40"/>
      <c r="E55" s="66" t="e">
        <f>E54/E52</f>
        <v>#DIV/0!</v>
      </c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53</v>
      </c>
      <c r="B58" s="217"/>
      <c r="C58" s="217"/>
      <c r="D58" s="217"/>
      <c r="E58" s="217"/>
      <c r="F58" s="79"/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42</v>
      </c>
      <c r="B59" s="26"/>
      <c r="C59" s="26"/>
      <c r="D59" s="27"/>
      <c r="E59" s="28" t="e">
        <f>L37</f>
        <v>#DIV/0!</v>
      </c>
      <c r="F59" s="38" t="s">
        <v>56</v>
      </c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43</v>
      </c>
      <c r="B60" s="95">
        <v>0.55000000000000004</v>
      </c>
      <c r="C60" s="9"/>
      <c r="D60" s="11">
        <f>D59*$B$44</f>
        <v>0</v>
      </c>
      <c r="E60" s="19" t="e">
        <f>E59*B60</f>
        <v>#DIV/0!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54</v>
      </c>
      <c r="B61" s="5"/>
      <c r="C61" s="5"/>
      <c r="D61" s="12">
        <f>D59+D60</f>
        <v>0</v>
      </c>
      <c r="E61" s="20" t="e">
        <f>E59+E60</f>
        <v>#DIV/0!</v>
      </c>
      <c r="F61" s="38"/>
      <c r="G61" s="38"/>
      <c r="H61" s="38"/>
      <c r="I61" s="38"/>
      <c r="J61" s="38"/>
      <c r="K61" s="38"/>
      <c r="L61" s="18"/>
      <c r="M61" s="18"/>
    </row>
    <row r="62" spans="1:13" ht="17.399999999999999" x14ac:dyDescent="0.3">
      <c r="A62" s="33" t="s">
        <v>44</v>
      </c>
      <c r="B62" s="96">
        <v>0.15</v>
      </c>
      <c r="C62" s="10"/>
      <c r="D62" s="13">
        <f>D61*$B$46</f>
        <v>0</v>
      </c>
      <c r="E62" s="21" t="e">
        <f>E61*B62</f>
        <v>#DIV/0!</v>
      </c>
      <c r="F62" s="38"/>
      <c r="G62" s="38"/>
      <c r="H62" s="38"/>
      <c r="I62" s="38"/>
      <c r="J62" s="38"/>
      <c r="K62" s="38"/>
      <c r="L62" s="18"/>
      <c r="M62" s="18"/>
    </row>
    <row r="63" spans="1:13" ht="52.8" thickBot="1" x14ac:dyDescent="0.35">
      <c r="A63" s="34" t="s">
        <v>55</v>
      </c>
      <c r="B63" s="7"/>
      <c r="C63" s="7"/>
      <c r="D63" s="35">
        <f>D61+D62</f>
        <v>0</v>
      </c>
      <c r="E63" s="22" t="e">
        <f>SUM(E61:E62)</f>
        <v>#DIV/0!</v>
      </c>
      <c r="F63" s="38" t="s">
        <v>56</v>
      </c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35.4" thickBot="1" x14ac:dyDescent="0.35">
      <c r="A65" s="91" t="s">
        <v>46</v>
      </c>
      <c r="B65" s="65"/>
      <c r="C65" s="38"/>
      <c r="D65" s="38"/>
      <c r="E65" s="38"/>
      <c r="F65" s="38"/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47</v>
      </c>
      <c r="B66" s="37"/>
      <c r="C66" s="37"/>
      <c r="D66" s="37"/>
      <c r="E66" s="97"/>
      <c r="F66" s="38" t="s">
        <v>56</v>
      </c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48</v>
      </c>
      <c r="B67" s="96">
        <v>0.15</v>
      </c>
      <c r="C67" s="10"/>
      <c r="D67" s="10"/>
      <c r="E67" s="21">
        <f>(E66*B67)/(1+B67)</f>
        <v>0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49</v>
      </c>
      <c r="B68" s="5"/>
      <c r="C68" s="5"/>
      <c r="D68" s="5"/>
      <c r="E68" s="20">
        <f>E66-E67</f>
        <v>0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50</v>
      </c>
      <c r="B69" s="10"/>
      <c r="C69" s="10"/>
      <c r="D69" s="10"/>
      <c r="E69" s="21" t="e">
        <f>L37</f>
        <v>#DIV/0!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51</v>
      </c>
      <c r="B70" s="5"/>
      <c r="C70" s="5"/>
      <c r="D70" s="5"/>
      <c r="E70" s="20" t="e">
        <f>E68-E69</f>
        <v>#DIV/0!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 t="s">
        <v>52</v>
      </c>
      <c r="B71" s="40"/>
      <c r="C71" s="40"/>
      <c r="D71" s="40"/>
      <c r="E71" s="66" t="e">
        <f>E70/E68</f>
        <v>#DIV/0!</v>
      </c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47:B47"/>
    <mergeCell ref="A41:E42"/>
    <mergeCell ref="A58:E58"/>
    <mergeCell ref="A1:K1"/>
    <mergeCell ref="B2:J2"/>
    <mergeCell ref="B3:D3"/>
    <mergeCell ref="E3:G3"/>
    <mergeCell ref="H3:J3"/>
    <mergeCell ref="A38:K38"/>
    <mergeCell ref="A40:K40"/>
  </mergeCells>
  <conditionalFormatting sqref="H41:I41 H39:I39">
    <cfRule type="cellIs" dxfId="5" priority="2" stopIfTrue="1" operator="lessThan">
      <formula>0</formula>
    </cfRule>
  </conditionalFormatting>
  <conditionalFormatting sqref="H5:J37">
    <cfRule type="cellIs" dxfId="4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78"/>
  <sheetViews>
    <sheetView showGridLines="0" showZeros="0" zoomScaleNormal="100" workbookViewId="0">
      <selection activeCell="A26" sqref="A26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/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/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172</v>
      </c>
      <c r="B5" s="93"/>
      <c r="C5" s="93"/>
      <c r="D5" s="45">
        <f>B5*C5</f>
        <v>0</v>
      </c>
      <c r="E5" s="93"/>
      <c r="F5" s="93"/>
      <c r="G5" s="45">
        <f>E5*F5</f>
        <v>0</v>
      </c>
      <c r="H5" s="46">
        <f t="shared" ref="H5:J14" si="0">E5-B5</f>
        <v>0</v>
      </c>
      <c r="I5" s="46">
        <f t="shared" si="0"/>
        <v>0</v>
      </c>
      <c r="J5" s="47">
        <f t="shared" si="0"/>
        <v>0</v>
      </c>
      <c r="K5" s="42"/>
      <c r="L5" s="18"/>
      <c r="M5" s="18"/>
    </row>
    <row r="6" spans="1:13" ht="17.399999999999999" x14ac:dyDescent="0.3">
      <c r="A6" s="44" t="s">
        <v>177</v>
      </c>
      <c r="B6" s="93"/>
      <c r="C6" s="93"/>
      <c r="D6" s="45">
        <f t="shared" ref="D6:D14" si="1">B6*C6</f>
        <v>0</v>
      </c>
      <c r="E6" s="93"/>
      <c r="F6" s="93"/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178</v>
      </c>
      <c r="B7" s="93"/>
      <c r="C7" s="93"/>
      <c r="D7" s="45">
        <f t="shared" si="1"/>
        <v>0</v>
      </c>
      <c r="E7" s="93"/>
      <c r="F7" s="93"/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/>
      <c r="B9" s="93"/>
      <c r="C9" s="93"/>
      <c r="D9" s="45">
        <f t="shared" si="1"/>
        <v>0</v>
      </c>
      <c r="E9" s="93"/>
      <c r="F9" s="93"/>
      <c r="G9" s="45">
        <f t="shared" si="2"/>
        <v>0</v>
      </c>
      <c r="H9" s="46">
        <f t="shared" si="0"/>
        <v>0</v>
      </c>
      <c r="I9" s="46">
        <f t="shared" si="0"/>
        <v>0</v>
      </c>
      <c r="J9" s="47">
        <f t="shared" si="0"/>
        <v>0</v>
      </c>
      <c r="K9" s="42"/>
      <c r="L9" s="18"/>
      <c r="M9" s="18"/>
    </row>
    <row r="10" spans="1:13" ht="17.399999999999999" x14ac:dyDescent="0.3">
      <c r="A10" s="44"/>
      <c r="B10" s="93"/>
      <c r="C10" s="93"/>
      <c r="D10" s="45">
        <f t="shared" si="1"/>
        <v>0</v>
      </c>
      <c r="E10" s="93"/>
      <c r="F10" s="93"/>
      <c r="G10" s="45">
        <f t="shared" si="2"/>
        <v>0</v>
      </c>
      <c r="H10" s="46">
        <f t="shared" si="0"/>
        <v>0</v>
      </c>
      <c r="I10" s="46">
        <f t="shared" si="0"/>
        <v>0</v>
      </c>
      <c r="J10" s="47">
        <f t="shared" si="0"/>
        <v>0</v>
      </c>
      <c r="K10" s="42"/>
      <c r="L10" s="18"/>
      <c r="M10" s="18"/>
    </row>
    <row r="11" spans="1:13" ht="17.399999999999999" x14ac:dyDescent="0.3">
      <c r="A11" s="44"/>
      <c r="B11" s="93"/>
      <c r="C11" s="93"/>
      <c r="D11" s="45">
        <f t="shared" si="1"/>
        <v>0</v>
      </c>
      <c r="E11" s="93"/>
      <c r="F11" s="93"/>
      <c r="G11" s="45">
        <f t="shared" si="2"/>
        <v>0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/>
      <c r="B12" s="93"/>
      <c r="C12" s="93"/>
      <c r="D12" s="45">
        <f t="shared" si="1"/>
        <v>0</v>
      </c>
      <c r="E12" s="93"/>
      <c r="F12" s="93"/>
      <c r="G12" s="45">
        <f t="shared" si="2"/>
        <v>0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/>
      <c r="B13" s="93"/>
      <c r="C13" s="93"/>
      <c r="D13" s="45">
        <f t="shared" si="1"/>
        <v>0</v>
      </c>
      <c r="E13" s="93"/>
      <c r="F13" s="93"/>
      <c r="G13" s="45">
        <f t="shared" si="2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/>
      <c r="B14" s="93"/>
      <c r="C14" s="93"/>
      <c r="D14" s="45">
        <f t="shared" si="1"/>
        <v>0</v>
      </c>
      <c r="E14" s="93"/>
      <c r="F14" s="93"/>
      <c r="G14" s="45">
        <f t="shared" si="2"/>
        <v>0</v>
      </c>
      <c r="H14" s="46">
        <f t="shared" si="0"/>
        <v>0</v>
      </c>
      <c r="I14" s="46">
        <f t="shared" si="0"/>
        <v>0</v>
      </c>
      <c r="J14" s="47">
        <f t="shared" si="0"/>
        <v>0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0</v>
      </c>
      <c r="E15" s="49"/>
      <c r="F15" s="49"/>
      <c r="G15" s="49">
        <f>SUM(G5:G14)</f>
        <v>0</v>
      </c>
      <c r="H15" s="50"/>
      <c r="I15" s="50"/>
      <c r="J15" s="50">
        <f>G15-D15</f>
        <v>0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5" si="3">B16*C16</f>
        <v>0</v>
      </c>
      <c r="E16" s="93"/>
      <c r="F16" s="93"/>
      <c r="G16" s="53">
        <f t="shared" ref="G16:G25" si="4">E16*F16</f>
        <v>0</v>
      </c>
      <c r="H16" s="54">
        <f t="shared" ref="H16:J25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/>
      <c r="B17" s="93"/>
      <c r="C17" s="93"/>
      <c r="D17" s="45">
        <f t="shared" si="3"/>
        <v>0</v>
      </c>
      <c r="E17" s="93"/>
      <c r="F17" s="93"/>
      <c r="G17" s="45">
        <f t="shared" si="4"/>
        <v>0</v>
      </c>
      <c r="H17" s="54">
        <f t="shared" si="5"/>
        <v>0</v>
      </c>
      <c r="I17" s="54">
        <f t="shared" si="5"/>
        <v>0</v>
      </c>
      <c r="J17" s="54">
        <f t="shared" si="5"/>
        <v>0</v>
      </c>
      <c r="K17" s="42"/>
      <c r="L17" s="18"/>
      <c r="M17" s="18"/>
    </row>
    <row r="18" spans="1:13" ht="17.399999999999999" x14ac:dyDescent="0.3">
      <c r="A18" s="44"/>
      <c r="B18" s="93"/>
      <c r="C18" s="93"/>
      <c r="D18" s="45">
        <f t="shared" si="3"/>
        <v>0</v>
      </c>
      <c r="E18" s="93"/>
      <c r="F18" s="93"/>
      <c r="G18" s="45">
        <f t="shared" si="4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42"/>
      <c r="L18" s="18"/>
      <c r="M18" s="18"/>
    </row>
    <row r="19" spans="1:13" ht="17.399999999999999" x14ac:dyDescent="0.3">
      <c r="A19" s="44"/>
      <c r="B19" s="93"/>
      <c r="C19" s="93"/>
      <c r="D19" s="45">
        <f t="shared" si="3"/>
        <v>0</v>
      </c>
      <c r="E19" s="93"/>
      <c r="F19" s="93"/>
      <c r="G19" s="45">
        <f t="shared" si="4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42"/>
      <c r="L19" s="18"/>
      <c r="M19" s="18"/>
    </row>
    <row r="20" spans="1:13" ht="17.399999999999999" x14ac:dyDescent="0.3">
      <c r="A20" s="56"/>
      <c r="B20" s="93"/>
      <c r="C20" s="93"/>
      <c r="D20" s="45">
        <f t="shared" si="3"/>
        <v>0</v>
      </c>
      <c r="E20" s="93"/>
      <c r="F20" s="93"/>
      <c r="G20" s="45">
        <f t="shared" si="4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  <c r="K20" s="42"/>
      <c r="L20" s="18"/>
      <c r="M20" s="18"/>
    </row>
    <row r="21" spans="1:13" ht="17.399999999999999" x14ac:dyDescent="0.3">
      <c r="A21" s="44" t="s">
        <v>0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5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5"/>
        <v>0</v>
      </c>
      <c r="K23" s="42"/>
      <c r="L23" s="18"/>
      <c r="M23" s="18"/>
    </row>
    <row r="24" spans="1:13" ht="17.399999999999999" x14ac:dyDescent="0.3">
      <c r="A24" s="44"/>
      <c r="B24" s="93"/>
      <c r="C24" s="93"/>
      <c r="D24" s="45"/>
      <c r="E24" s="93"/>
      <c r="F24" s="93"/>
      <c r="G24" s="45"/>
      <c r="H24" s="54"/>
      <c r="I24" s="54"/>
      <c r="J24" s="54"/>
      <c r="K24" s="42"/>
      <c r="L24" s="18"/>
      <c r="M24" s="18"/>
    </row>
    <row r="25" spans="1:13" ht="17.399999999999999" x14ac:dyDescent="0.3">
      <c r="A25" s="44" t="s">
        <v>187</v>
      </c>
      <c r="B25" s="93"/>
      <c r="C25" s="93"/>
      <c r="D25" s="45">
        <f t="shared" si="3"/>
        <v>0</v>
      </c>
      <c r="E25" s="93"/>
      <c r="F25" s="93"/>
      <c r="G25" s="45">
        <f t="shared" si="4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42"/>
      <c r="L25" s="18"/>
      <c r="M25" s="18"/>
    </row>
    <row r="26" spans="1:13" ht="18" thickBot="1" x14ac:dyDescent="0.35">
      <c r="A26" s="48" t="s">
        <v>2</v>
      </c>
      <c r="B26" s="49">
        <v>0</v>
      </c>
      <c r="C26" s="49">
        <v>0</v>
      </c>
      <c r="D26" s="49">
        <f>SUM(D16:D25)</f>
        <v>0</v>
      </c>
      <c r="E26" s="49">
        <v>0</v>
      </c>
      <c r="F26" s="49">
        <v>0</v>
      </c>
      <c r="G26" s="49">
        <f>SUM(G16:G25)</f>
        <v>0</v>
      </c>
      <c r="H26" s="50"/>
      <c r="I26" s="50"/>
      <c r="J26" s="50">
        <f>G26-D26</f>
        <v>0</v>
      </c>
      <c r="K26" s="57"/>
      <c r="L26" s="18"/>
      <c r="M26" s="18"/>
    </row>
    <row r="27" spans="1:13" ht="34.799999999999997" x14ac:dyDescent="0.3">
      <c r="A27" s="52" t="s">
        <v>36</v>
      </c>
      <c r="B27" s="94"/>
      <c r="C27" s="94"/>
      <c r="D27" s="53">
        <f>B27*C27</f>
        <v>0</v>
      </c>
      <c r="E27" s="94"/>
      <c r="F27" s="94"/>
      <c r="G27" s="53">
        <f>E27*F27</f>
        <v>0</v>
      </c>
      <c r="H27" s="58">
        <f>E27-B27</f>
        <v>0</v>
      </c>
      <c r="I27" s="58">
        <f>F27 -C27</f>
        <v>0</v>
      </c>
      <c r="J27" s="58">
        <f>G27-D27</f>
        <v>0</v>
      </c>
      <c r="K27" s="55"/>
      <c r="L27" s="18"/>
      <c r="M27" s="18"/>
    </row>
    <row r="28" spans="1:13" ht="17.399999999999999" x14ac:dyDescent="0.3">
      <c r="A28" s="44"/>
      <c r="B28" s="93"/>
      <c r="C28" s="93"/>
      <c r="D28" s="45">
        <f t="shared" ref="D28:D35" si="6">B28*C28</f>
        <v>0</v>
      </c>
      <c r="E28" s="93"/>
      <c r="F28" s="93"/>
      <c r="G28" s="45">
        <f t="shared" ref="G28:G35" si="7">E28*F28</f>
        <v>0</v>
      </c>
      <c r="H28" s="58">
        <f t="shared" ref="H28:H35" si="8">E28-B28</f>
        <v>0</v>
      </c>
      <c r="I28" s="58">
        <f t="shared" ref="I28:I35" si="9">F28 -C28</f>
        <v>0</v>
      </c>
      <c r="J28" s="58">
        <f t="shared" ref="J28:J35" si="10">G28-D28</f>
        <v>0</v>
      </c>
      <c r="K28" s="42"/>
      <c r="L28" s="18"/>
      <c r="M28" s="18"/>
    </row>
    <row r="29" spans="1:13" ht="17.399999999999999" x14ac:dyDescent="0.3">
      <c r="A29" s="44"/>
      <c r="B29" s="93"/>
      <c r="C29" s="93"/>
      <c r="D29" s="45">
        <f t="shared" si="6"/>
        <v>0</v>
      </c>
      <c r="E29" s="93"/>
      <c r="F29" s="93"/>
      <c r="G29" s="45">
        <f t="shared" si="7"/>
        <v>0</v>
      </c>
      <c r="H29" s="58">
        <f t="shared" si="8"/>
        <v>0</v>
      </c>
      <c r="I29" s="58">
        <f t="shared" si="9"/>
        <v>0</v>
      </c>
      <c r="J29" s="58">
        <f t="shared" si="10"/>
        <v>0</v>
      </c>
      <c r="K29" s="42"/>
      <c r="L29" s="18"/>
      <c r="M29" s="18"/>
    </row>
    <row r="30" spans="1:13" ht="17.399999999999999" x14ac:dyDescent="0.3">
      <c r="A30" s="44"/>
      <c r="B30" s="93"/>
      <c r="C30" s="93"/>
      <c r="D30" s="45">
        <f t="shared" si="6"/>
        <v>0</v>
      </c>
      <c r="E30" s="93"/>
      <c r="F30" s="93"/>
      <c r="G30" s="45">
        <f t="shared" si="7"/>
        <v>0</v>
      </c>
      <c r="H30" s="58">
        <f t="shared" si="8"/>
        <v>0</v>
      </c>
      <c r="I30" s="58">
        <f t="shared" si="9"/>
        <v>0</v>
      </c>
      <c r="J30" s="58">
        <f t="shared" si="10"/>
        <v>0</v>
      </c>
      <c r="K30" s="42"/>
      <c r="L30" s="18"/>
      <c r="M30" s="25"/>
    </row>
    <row r="31" spans="1:13" ht="17.399999999999999" x14ac:dyDescent="0.3">
      <c r="A31" s="44"/>
      <c r="B31" s="93"/>
      <c r="C31" s="93"/>
      <c r="D31" s="45">
        <f t="shared" si="6"/>
        <v>0</v>
      </c>
      <c r="E31" s="93"/>
      <c r="F31" s="93"/>
      <c r="G31" s="45">
        <f t="shared" si="7"/>
        <v>0</v>
      </c>
      <c r="H31" s="58">
        <f t="shared" si="8"/>
        <v>0</v>
      </c>
      <c r="I31" s="58">
        <f t="shared" si="9"/>
        <v>0</v>
      </c>
      <c r="J31" s="58">
        <f t="shared" si="10"/>
        <v>0</v>
      </c>
      <c r="K31" s="42"/>
      <c r="L31" s="18"/>
      <c r="M31" s="18"/>
    </row>
    <row r="32" spans="1:13" ht="17.399999999999999" x14ac:dyDescent="0.3">
      <c r="A32" s="44"/>
      <c r="B32" s="93"/>
      <c r="C32" s="93"/>
      <c r="D32" s="45">
        <f t="shared" si="6"/>
        <v>0</v>
      </c>
      <c r="E32" s="93"/>
      <c r="F32" s="93"/>
      <c r="G32" s="45">
        <f t="shared" si="7"/>
        <v>0</v>
      </c>
      <c r="H32" s="58">
        <f t="shared" si="8"/>
        <v>0</v>
      </c>
      <c r="I32" s="58">
        <f t="shared" si="9"/>
        <v>0</v>
      </c>
      <c r="J32" s="58">
        <f t="shared" si="10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6"/>
        <v>0</v>
      </c>
      <c r="E33" s="93"/>
      <c r="F33" s="93"/>
      <c r="G33" s="45">
        <f t="shared" si="7"/>
        <v>0</v>
      </c>
      <c r="H33" s="58">
        <f t="shared" si="8"/>
        <v>0</v>
      </c>
      <c r="I33" s="58">
        <f t="shared" si="9"/>
        <v>0</v>
      </c>
      <c r="J33" s="58">
        <f t="shared" si="10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6"/>
        <v>0</v>
      </c>
      <c r="E34" s="93"/>
      <c r="F34" s="93"/>
      <c r="G34" s="45">
        <f t="shared" si="7"/>
        <v>0</v>
      </c>
      <c r="H34" s="58">
        <f t="shared" si="8"/>
        <v>0</v>
      </c>
      <c r="I34" s="58">
        <f t="shared" si="9"/>
        <v>0</v>
      </c>
      <c r="J34" s="58">
        <f t="shared" si="10"/>
        <v>0</v>
      </c>
      <c r="K34" s="42"/>
      <c r="L34" s="18"/>
      <c r="M34" s="18"/>
    </row>
    <row r="35" spans="1:13" ht="17.399999999999999" x14ac:dyDescent="0.3">
      <c r="A35" s="44"/>
      <c r="B35" s="93"/>
      <c r="C35" s="93"/>
      <c r="D35" s="45">
        <f t="shared" si="6"/>
        <v>0</v>
      </c>
      <c r="E35" s="93"/>
      <c r="F35" s="93"/>
      <c r="G35" s="45">
        <f t="shared" si="7"/>
        <v>0</v>
      </c>
      <c r="H35" s="58">
        <f t="shared" si="8"/>
        <v>0</v>
      </c>
      <c r="I35" s="58">
        <f t="shared" si="9"/>
        <v>0</v>
      </c>
      <c r="J35" s="58">
        <f t="shared" si="10"/>
        <v>0</v>
      </c>
      <c r="K35" s="42"/>
      <c r="L35" s="18"/>
      <c r="M35" s="18"/>
    </row>
    <row r="36" spans="1:13" ht="35.4" thickBot="1" x14ac:dyDescent="0.35">
      <c r="A36" s="48" t="s">
        <v>38</v>
      </c>
      <c r="B36" s="49"/>
      <c r="C36" s="49"/>
      <c r="D36" s="59">
        <f>SUM(D27:D35)</f>
        <v>0</v>
      </c>
      <c r="E36" s="49"/>
      <c r="F36" s="49"/>
      <c r="G36" s="59">
        <f>SUM(G27:G35)</f>
        <v>0</v>
      </c>
      <c r="H36" s="50"/>
      <c r="I36" s="50"/>
      <c r="J36" s="50">
        <f>G36-D36</f>
        <v>0</v>
      </c>
      <c r="K36" s="57"/>
      <c r="L36" s="82" t="s">
        <v>57</v>
      </c>
      <c r="M36" s="18"/>
    </row>
    <row r="37" spans="1:13" s="2" customFormat="1" ht="52.8" thickBot="1" x14ac:dyDescent="0.35">
      <c r="A37" s="60" t="s">
        <v>37</v>
      </c>
      <c r="B37" s="61"/>
      <c r="C37" s="61"/>
      <c r="D37" s="61">
        <f>D15+D26+D36</f>
        <v>0</v>
      </c>
      <c r="E37" s="61"/>
      <c r="F37" s="61"/>
      <c r="G37" s="61">
        <f>G15+G26+G36</f>
        <v>0</v>
      </c>
      <c r="H37" s="62"/>
      <c r="I37" s="62"/>
      <c r="J37" s="62">
        <f>G37-D37</f>
        <v>0</v>
      </c>
      <c r="K37" s="63"/>
      <c r="L37" s="83" t="e">
        <f>D37/L3</f>
        <v>#DIV/0!</v>
      </c>
    </row>
    <row r="38" spans="1:13" s="2" customFormat="1" ht="21" customHeight="1" thickTop="1" x14ac:dyDescent="0.25">
      <c r="A38" s="222" t="s">
        <v>39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 t="s">
        <v>40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/>
      <c r="B42" s="224"/>
      <c r="C42" s="224"/>
      <c r="D42" s="224"/>
      <c r="E42" s="224"/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42</v>
      </c>
      <c r="B43" s="26"/>
      <c r="C43" s="26"/>
      <c r="D43" s="27"/>
      <c r="E43" s="28">
        <f>D37</f>
        <v>0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43</v>
      </c>
      <c r="B44" s="95">
        <v>0.55000000000000004</v>
      </c>
      <c r="C44" s="9"/>
      <c r="D44" s="11">
        <f>D43*$B$44</f>
        <v>0</v>
      </c>
      <c r="E44" s="19">
        <f>E43*B44</f>
        <v>0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54</v>
      </c>
      <c r="B45" s="5"/>
      <c r="C45" s="5"/>
      <c r="D45" s="12">
        <f>D43+D44</f>
        <v>0</v>
      </c>
      <c r="E45" s="20">
        <f>E43+E44</f>
        <v>0</v>
      </c>
      <c r="F45" s="5"/>
      <c r="G45" s="6"/>
      <c r="H45" s="5"/>
      <c r="I45" s="5"/>
      <c r="J45" s="5"/>
      <c r="K45" s="38"/>
      <c r="L45" s="18"/>
      <c r="M45" s="18"/>
    </row>
    <row r="46" spans="1:13" ht="17.399999999999999" x14ac:dyDescent="0.3">
      <c r="A46" s="33" t="s">
        <v>44</v>
      </c>
      <c r="B46" s="96">
        <v>0.15</v>
      </c>
      <c r="C46" s="10"/>
      <c r="D46" s="13">
        <f>D45*$B$46</f>
        <v>0</v>
      </c>
      <c r="E46" s="21">
        <f>E45*B46</f>
        <v>0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 t="s">
        <v>45</v>
      </c>
      <c r="B47" s="216"/>
      <c r="C47" s="7"/>
      <c r="D47" s="35">
        <f>D45+D46</f>
        <v>0</v>
      </c>
      <c r="E47" s="22">
        <f>SUM(E45:E46)</f>
        <v>0</v>
      </c>
      <c r="F47" s="3"/>
      <c r="G47" s="4"/>
      <c r="H47" s="3"/>
      <c r="I47" s="3"/>
      <c r="J47" s="3"/>
      <c r="K47" s="36"/>
    </row>
    <row r="48" spans="1:13" ht="17.399999999999999" x14ac:dyDescent="0.3">
      <c r="A48" s="38"/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46</v>
      </c>
      <c r="B49" s="65"/>
      <c r="C49" s="38"/>
      <c r="D49" s="38"/>
      <c r="E49" s="38"/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47</v>
      </c>
      <c r="B50" s="37"/>
      <c r="C50" s="37"/>
      <c r="D50" s="37"/>
      <c r="E50" s="97"/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48</v>
      </c>
      <c r="B51" s="96">
        <v>0.15</v>
      </c>
      <c r="C51" s="10"/>
      <c r="D51" s="10"/>
      <c r="E51" s="21">
        <f>(E50*B51)/(1+B51)</f>
        <v>0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49</v>
      </c>
      <c r="B52" s="5"/>
      <c r="C52" s="5"/>
      <c r="D52" s="5"/>
      <c r="E52" s="20">
        <f>E50-E51</f>
        <v>0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50</v>
      </c>
      <c r="B53" s="10"/>
      <c r="C53" s="10"/>
      <c r="D53" s="10"/>
      <c r="E53" s="21">
        <f>D37</f>
        <v>0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51</v>
      </c>
      <c r="B54" s="5"/>
      <c r="C54" s="5"/>
      <c r="D54" s="5"/>
      <c r="E54" s="20">
        <f>E52-E53</f>
        <v>0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 t="s">
        <v>52</v>
      </c>
      <c r="B55" s="40"/>
      <c r="C55" s="40"/>
      <c r="D55" s="40"/>
      <c r="E55" s="66" t="e">
        <f>E54/E52</f>
        <v>#DIV/0!</v>
      </c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53</v>
      </c>
      <c r="B58" s="217"/>
      <c r="C58" s="217"/>
      <c r="D58" s="217"/>
      <c r="E58" s="217"/>
      <c r="F58" s="79"/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42</v>
      </c>
      <c r="B59" s="26"/>
      <c r="C59" s="26"/>
      <c r="D59" s="27"/>
      <c r="E59" s="28" t="e">
        <f>L37</f>
        <v>#DIV/0!</v>
      </c>
      <c r="F59" s="38" t="s">
        <v>56</v>
      </c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43</v>
      </c>
      <c r="B60" s="95">
        <v>0.55000000000000004</v>
      </c>
      <c r="C60" s="9"/>
      <c r="D60" s="11">
        <f>D59*$B$44</f>
        <v>0</v>
      </c>
      <c r="E60" s="19" t="e">
        <f>E59*B60</f>
        <v>#DIV/0!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54</v>
      </c>
      <c r="B61" s="5"/>
      <c r="C61" s="5"/>
      <c r="D61" s="12">
        <f>D59+D60</f>
        <v>0</v>
      </c>
      <c r="E61" s="20" t="e">
        <f>E59+E60</f>
        <v>#DIV/0!</v>
      </c>
      <c r="F61" s="38"/>
      <c r="G61" s="38"/>
      <c r="H61" s="38"/>
      <c r="I61" s="38"/>
      <c r="J61" s="38"/>
      <c r="K61" s="38"/>
      <c r="L61" s="18"/>
      <c r="M61" s="18"/>
    </row>
    <row r="62" spans="1:13" ht="17.399999999999999" x14ac:dyDescent="0.3">
      <c r="A62" s="33" t="s">
        <v>44</v>
      </c>
      <c r="B62" s="96">
        <v>0.15</v>
      </c>
      <c r="C62" s="10"/>
      <c r="D62" s="13">
        <f>D61*$B$46</f>
        <v>0</v>
      </c>
      <c r="E62" s="21" t="e">
        <f>E61*B62</f>
        <v>#DIV/0!</v>
      </c>
      <c r="F62" s="38"/>
      <c r="G62" s="38"/>
      <c r="H62" s="38"/>
      <c r="I62" s="38"/>
      <c r="J62" s="38"/>
      <c r="K62" s="38"/>
      <c r="L62" s="18"/>
      <c r="M62" s="18"/>
    </row>
    <row r="63" spans="1:13" ht="52.8" thickBot="1" x14ac:dyDescent="0.35">
      <c r="A63" s="34" t="s">
        <v>55</v>
      </c>
      <c r="B63" s="7"/>
      <c r="C63" s="7"/>
      <c r="D63" s="35">
        <f>D61+D62</f>
        <v>0</v>
      </c>
      <c r="E63" s="22" t="e">
        <f>SUM(E61:E62)</f>
        <v>#DIV/0!</v>
      </c>
      <c r="F63" s="38" t="s">
        <v>56</v>
      </c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35.4" thickBot="1" x14ac:dyDescent="0.35">
      <c r="A65" s="91" t="s">
        <v>46</v>
      </c>
      <c r="B65" s="65"/>
      <c r="C65" s="38"/>
      <c r="D65" s="38"/>
      <c r="E65" s="38"/>
      <c r="F65" s="38"/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47</v>
      </c>
      <c r="B66" s="37"/>
      <c r="C66" s="37"/>
      <c r="D66" s="37"/>
      <c r="E66" s="97"/>
      <c r="F66" s="38" t="s">
        <v>56</v>
      </c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48</v>
      </c>
      <c r="B67" s="96">
        <v>0.15</v>
      </c>
      <c r="C67" s="10"/>
      <c r="D67" s="10"/>
      <c r="E67" s="21">
        <f>(E66*B67)/(1+B67)</f>
        <v>0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49</v>
      </c>
      <c r="B68" s="5"/>
      <c r="C68" s="5"/>
      <c r="D68" s="5"/>
      <c r="E68" s="20">
        <f>E66-E67</f>
        <v>0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50</v>
      </c>
      <c r="B69" s="10"/>
      <c r="C69" s="10"/>
      <c r="D69" s="10"/>
      <c r="E69" s="21" t="e">
        <f>L37</f>
        <v>#DIV/0!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51</v>
      </c>
      <c r="B70" s="5"/>
      <c r="C70" s="5"/>
      <c r="D70" s="5"/>
      <c r="E70" s="20" t="e">
        <f>E68-E69</f>
        <v>#DIV/0!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 t="s">
        <v>52</v>
      </c>
      <c r="B71" s="40"/>
      <c r="C71" s="40"/>
      <c r="D71" s="40"/>
      <c r="E71" s="66" t="e">
        <f>E70/E68</f>
        <v>#DIV/0!</v>
      </c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47:B47"/>
    <mergeCell ref="A41:E42"/>
    <mergeCell ref="A58:E58"/>
    <mergeCell ref="A1:K1"/>
    <mergeCell ref="B2:J2"/>
    <mergeCell ref="B3:D3"/>
    <mergeCell ref="E3:G3"/>
    <mergeCell ref="H3:J3"/>
    <mergeCell ref="A38:K38"/>
    <mergeCell ref="A40:K40"/>
  </mergeCells>
  <conditionalFormatting sqref="H41:I41 H39:I39">
    <cfRule type="cellIs" dxfId="3" priority="2" stopIfTrue="1" operator="lessThan">
      <formula>0</formula>
    </cfRule>
  </conditionalFormatting>
  <conditionalFormatting sqref="H5:J37">
    <cfRule type="cellIs" dxfId="2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78"/>
  <sheetViews>
    <sheetView showGridLines="0" showZeros="0" zoomScaleNormal="100" workbookViewId="0">
      <selection activeCell="A26" sqref="A26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/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/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172</v>
      </c>
      <c r="B5" s="93"/>
      <c r="C5" s="93"/>
      <c r="D5" s="45">
        <f>B5*C5</f>
        <v>0</v>
      </c>
      <c r="E5" s="93"/>
      <c r="F5" s="93"/>
      <c r="G5" s="45">
        <f>E5*F5</f>
        <v>0</v>
      </c>
      <c r="H5" s="46">
        <f t="shared" ref="H5:J14" si="0">E5-B5</f>
        <v>0</v>
      </c>
      <c r="I5" s="46">
        <f t="shared" si="0"/>
        <v>0</v>
      </c>
      <c r="J5" s="47">
        <f t="shared" si="0"/>
        <v>0</v>
      </c>
      <c r="K5" s="42"/>
      <c r="L5" s="18"/>
      <c r="M5" s="18"/>
    </row>
    <row r="6" spans="1:13" ht="17.399999999999999" x14ac:dyDescent="0.3">
      <c r="A6" s="44" t="s">
        <v>177</v>
      </c>
      <c r="B6" s="93"/>
      <c r="C6" s="93"/>
      <c r="D6" s="45">
        <f t="shared" ref="D6:D14" si="1">B6*C6</f>
        <v>0</v>
      </c>
      <c r="E6" s="93"/>
      <c r="F6" s="93"/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178</v>
      </c>
      <c r="B7" s="93"/>
      <c r="C7" s="93"/>
      <c r="D7" s="45">
        <f t="shared" si="1"/>
        <v>0</v>
      </c>
      <c r="E7" s="93"/>
      <c r="F7" s="93"/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/>
      <c r="B9" s="93"/>
      <c r="C9" s="93"/>
      <c r="D9" s="45">
        <f t="shared" si="1"/>
        <v>0</v>
      </c>
      <c r="E9" s="93"/>
      <c r="F9" s="93"/>
      <c r="G9" s="45">
        <f t="shared" si="2"/>
        <v>0</v>
      </c>
      <c r="H9" s="46">
        <f t="shared" si="0"/>
        <v>0</v>
      </c>
      <c r="I9" s="46">
        <f t="shared" si="0"/>
        <v>0</v>
      </c>
      <c r="J9" s="47">
        <f t="shared" si="0"/>
        <v>0</v>
      </c>
      <c r="K9" s="42"/>
      <c r="L9" s="18"/>
      <c r="M9" s="18"/>
    </row>
    <row r="10" spans="1:13" ht="17.399999999999999" x14ac:dyDescent="0.3">
      <c r="A10" s="44"/>
      <c r="B10" s="93"/>
      <c r="C10" s="93"/>
      <c r="D10" s="45">
        <f t="shared" si="1"/>
        <v>0</v>
      </c>
      <c r="E10" s="93"/>
      <c r="F10" s="93"/>
      <c r="G10" s="45">
        <f t="shared" si="2"/>
        <v>0</v>
      </c>
      <c r="H10" s="46">
        <f t="shared" si="0"/>
        <v>0</v>
      </c>
      <c r="I10" s="46">
        <f t="shared" si="0"/>
        <v>0</v>
      </c>
      <c r="J10" s="47">
        <f t="shared" si="0"/>
        <v>0</v>
      </c>
      <c r="K10" s="42"/>
      <c r="L10" s="18"/>
      <c r="M10" s="18"/>
    </row>
    <row r="11" spans="1:13" ht="17.399999999999999" x14ac:dyDescent="0.3">
      <c r="A11" s="44"/>
      <c r="B11" s="93"/>
      <c r="C11" s="93"/>
      <c r="D11" s="45">
        <f t="shared" si="1"/>
        <v>0</v>
      </c>
      <c r="E11" s="93"/>
      <c r="F11" s="93"/>
      <c r="G11" s="45">
        <f t="shared" si="2"/>
        <v>0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/>
      <c r="B12" s="93"/>
      <c r="C12" s="93"/>
      <c r="D12" s="45">
        <f t="shared" si="1"/>
        <v>0</v>
      </c>
      <c r="E12" s="93"/>
      <c r="F12" s="93"/>
      <c r="G12" s="45">
        <f t="shared" si="2"/>
        <v>0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/>
      <c r="B13" s="93"/>
      <c r="C13" s="93"/>
      <c r="D13" s="45">
        <f t="shared" si="1"/>
        <v>0</v>
      </c>
      <c r="E13" s="93"/>
      <c r="F13" s="93"/>
      <c r="G13" s="45">
        <f t="shared" si="2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/>
      <c r="B14" s="93"/>
      <c r="C14" s="93"/>
      <c r="D14" s="45">
        <f t="shared" si="1"/>
        <v>0</v>
      </c>
      <c r="E14" s="93"/>
      <c r="F14" s="93"/>
      <c r="G14" s="45">
        <f t="shared" si="2"/>
        <v>0</v>
      </c>
      <c r="H14" s="46">
        <f t="shared" si="0"/>
        <v>0</v>
      </c>
      <c r="I14" s="46">
        <f t="shared" si="0"/>
        <v>0</v>
      </c>
      <c r="J14" s="47">
        <f t="shared" si="0"/>
        <v>0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0</v>
      </c>
      <c r="E15" s="49"/>
      <c r="F15" s="49"/>
      <c r="G15" s="49">
        <f>SUM(G5:G14)</f>
        <v>0</v>
      </c>
      <c r="H15" s="50"/>
      <c r="I15" s="50"/>
      <c r="J15" s="50">
        <f>G15-D15</f>
        <v>0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5" si="3">B16*C16</f>
        <v>0</v>
      </c>
      <c r="E16" s="93"/>
      <c r="F16" s="93"/>
      <c r="G16" s="53">
        <f t="shared" ref="G16:G25" si="4">E16*F16</f>
        <v>0</v>
      </c>
      <c r="H16" s="54">
        <f t="shared" ref="H16:J25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/>
      <c r="B17" s="93"/>
      <c r="C17" s="93"/>
      <c r="D17" s="45">
        <f t="shared" si="3"/>
        <v>0</v>
      </c>
      <c r="E17" s="93"/>
      <c r="F17" s="93"/>
      <c r="G17" s="45">
        <f t="shared" si="4"/>
        <v>0</v>
      </c>
      <c r="H17" s="54">
        <f t="shared" si="5"/>
        <v>0</v>
      </c>
      <c r="I17" s="54">
        <f t="shared" si="5"/>
        <v>0</v>
      </c>
      <c r="J17" s="54">
        <f t="shared" si="5"/>
        <v>0</v>
      </c>
      <c r="K17" s="42"/>
      <c r="L17" s="18"/>
      <c r="M17" s="18"/>
    </row>
    <row r="18" spans="1:13" ht="17.399999999999999" x14ac:dyDescent="0.3">
      <c r="A18" s="44"/>
      <c r="B18" s="93"/>
      <c r="C18" s="93"/>
      <c r="D18" s="45">
        <f t="shared" si="3"/>
        <v>0</v>
      </c>
      <c r="E18" s="93"/>
      <c r="F18" s="93"/>
      <c r="G18" s="45">
        <f t="shared" si="4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42"/>
      <c r="L18" s="18"/>
      <c r="M18" s="18"/>
    </row>
    <row r="19" spans="1:13" ht="17.399999999999999" x14ac:dyDescent="0.3">
      <c r="A19" s="44"/>
      <c r="B19" s="93"/>
      <c r="C19" s="93"/>
      <c r="D19" s="45">
        <f t="shared" si="3"/>
        <v>0</v>
      </c>
      <c r="E19" s="93"/>
      <c r="F19" s="93"/>
      <c r="G19" s="45">
        <f t="shared" si="4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42"/>
      <c r="L19" s="18"/>
      <c r="M19" s="18"/>
    </row>
    <row r="20" spans="1:13" ht="17.399999999999999" x14ac:dyDescent="0.3">
      <c r="A20" s="56"/>
      <c r="B20" s="93"/>
      <c r="C20" s="93"/>
      <c r="D20" s="45">
        <f t="shared" si="3"/>
        <v>0</v>
      </c>
      <c r="E20" s="93"/>
      <c r="F20" s="93"/>
      <c r="G20" s="45">
        <f t="shared" si="4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  <c r="K20" s="42"/>
      <c r="L20" s="18"/>
      <c r="M20" s="18"/>
    </row>
    <row r="21" spans="1:13" ht="17.399999999999999" x14ac:dyDescent="0.3">
      <c r="A21" s="44" t="s">
        <v>0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5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5"/>
        <v>0</v>
      </c>
      <c r="K23" s="42"/>
      <c r="L23" s="18"/>
      <c r="M23" s="18"/>
    </row>
    <row r="24" spans="1:13" ht="17.399999999999999" x14ac:dyDescent="0.3">
      <c r="A24" s="44"/>
      <c r="B24" s="93"/>
      <c r="C24" s="93"/>
      <c r="D24" s="45"/>
      <c r="E24" s="93"/>
      <c r="F24" s="93"/>
      <c r="G24" s="45"/>
      <c r="H24" s="54"/>
      <c r="I24" s="54"/>
      <c r="J24" s="54"/>
      <c r="K24" s="42"/>
      <c r="L24" s="18"/>
      <c r="M24" s="18"/>
    </row>
    <row r="25" spans="1:13" ht="17.399999999999999" x14ac:dyDescent="0.3">
      <c r="A25" s="44" t="s">
        <v>187</v>
      </c>
      <c r="B25" s="93"/>
      <c r="C25" s="93"/>
      <c r="D25" s="45">
        <f t="shared" si="3"/>
        <v>0</v>
      </c>
      <c r="E25" s="93"/>
      <c r="F25" s="93"/>
      <c r="G25" s="45">
        <f t="shared" si="4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42"/>
      <c r="L25" s="18"/>
      <c r="M25" s="18"/>
    </row>
    <row r="26" spans="1:13" ht="18" thickBot="1" x14ac:dyDescent="0.35">
      <c r="A26" s="48" t="s">
        <v>2</v>
      </c>
      <c r="B26" s="49">
        <v>0</v>
      </c>
      <c r="C26" s="49">
        <v>0</v>
      </c>
      <c r="D26" s="49">
        <f>SUM(D16:D25)</f>
        <v>0</v>
      </c>
      <c r="E26" s="49">
        <v>0</v>
      </c>
      <c r="F26" s="49">
        <v>0</v>
      </c>
      <c r="G26" s="49">
        <f>SUM(G16:G25)</f>
        <v>0</v>
      </c>
      <c r="H26" s="50"/>
      <c r="I26" s="50"/>
      <c r="J26" s="50">
        <f>G26-D26</f>
        <v>0</v>
      </c>
      <c r="K26" s="57"/>
      <c r="L26" s="18"/>
      <c r="M26" s="18"/>
    </row>
    <row r="27" spans="1:13" ht="34.799999999999997" x14ac:dyDescent="0.3">
      <c r="A27" s="52" t="s">
        <v>36</v>
      </c>
      <c r="B27" s="94"/>
      <c r="C27" s="94"/>
      <c r="D27" s="53">
        <f>B27*C27</f>
        <v>0</v>
      </c>
      <c r="E27" s="94"/>
      <c r="F27" s="94"/>
      <c r="G27" s="53">
        <f>E27*F27</f>
        <v>0</v>
      </c>
      <c r="H27" s="58">
        <f>E27-B27</f>
        <v>0</v>
      </c>
      <c r="I27" s="58">
        <f>F27 -C27</f>
        <v>0</v>
      </c>
      <c r="J27" s="58">
        <f>G27-D27</f>
        <v>0</v>
      </c>
      <c r="K27" s="55"/>
      <c r="L27" s="18"/>
      <c r="M27" s="18"/>
    </row>
    <row r="28" spans="1:13" ht="17.399999999999999" x14ac:dyDescent="0.3">
      <c r="A28" s="44"/>
      <c r="B28" s="93"/>
      <c r="C28" s="93"/>
      <c r="D28" s="45">
        <f t="shared" ref="D28:D35" si="6">B28*C28</f>
        <v>0</v>
      </c>
      <c r="E28" s="93"/>
      <c r="F28" s="93"/>
      <c r="G28" s="45">
        <f t="shared" ref="G28:G35" si="7">E28*F28</f>
        <v>0</v>
      </c>
      <c r="H28" s="58">
        <f t="shared" ref="H28:H35" si="8">E28-B28</f>
        <v>0</v>
      </c>
      <c r="I28" s="58">
        <f t="shared" ref="I28:I35" si="9">F28 -C28</f>
        <v>0</v>
      </c>
      <c r="J28" s="58">
        <f t="shared" ref="J28:J35" si="10">G28-D28</f>
        <v>0</v>
      </c>
      <c r="K28" s="42"/>
      <c r="L28" s="18"/>
      <c r="M28" s="18"/>
    </row>
    <row r="29" spans="1:13" ht="17.399999999999999" x14ac:dyDescent="0.3">
      <c r="A29" s="44"/>
      <c r="B29" s="93"/>
      <c r="C29" s="93"/>
      <c r="D29" s="45">
        <f t="shared" si="6"/>
        <v>0</v>
      </c>
      <c r="E29" s="93"/>
      <c r="F29" s="93"/>
      <c r="G29" s="45">
        <f t="shared" si="7"/>
        <v>0</v>
      </c>
      <c r="H29" s="58">
        <f t="shared" si="8"/>
        <v>0</v>
      </c>
      <c r="I29" s="58">
        <f t="shared" si="9"/>
        <v>0</v>
      </c>
      <c r="J29" s="58">
        <f t="shared" si="10"/>
        <v>0</v>
      </c>
      <c r="K29" s="42"/>
      <c r="L29" s="18"/>
      <c r="M29" s="18"/>
    </row>
    <row r="30" spans="1:13" ht="17.399999999999999" x14ac:dyDescent="0.3">
      <c r="A30" s="44"/>
      <c r="B30" s="93"/>
      <c r="C30" s="93"/>
      <c r="D30" s="45">
        <f t="shared" si="6"/>
        <v>0</v>
      </c>
      <c r="E30" s="93"/>
      <c r="F30" s="93"/>
      <c r="G30" s="45">
        <f t="shared" si="7"/>
        <v>0</v>
      </c>
      <c r="H30" s="58">
        <f t="shared" si="8"/>
        <v>0</v>
      </c>
      <c r="I30" s="58">
        <f t="shared" si="9"/>
        <v>0</v>
      </c>
      <c r="J30" s="58">
        <f t="shared" si="10"/>
        <v>0</v>
      </c>
      <c r="K30" s="42"/>
      <c r="L30" s="18"/>
      <c r="M30" s="25"/>
    </row>
    <row r="31" spans="1:13" ht="17.399999999999999" x14ac:dyDescent="0.3">
      <c r="A31" s="44"/>
      <c r="B31" s="93"/>
      <c r="C31" s="93"/>
      <c r="D31" s="45">
        <f t="shared" si="6"/>
        <v>0</v>
      </c>
      <c r="E31" s="93"/>
      <c r="F31" s="93"/>
      <c r="G31" s="45">
        <f t="shared" si="7"/>
        <v>0</v>
      </c>
      <c r="H31" s="58">
        <f t="shared" si="8"/>
        <v>0</v>
      </c>
      <c r="I31" s="58">
        <f t="shared" si="9"/>
        <v>0</v>
      </c>
      <c r="J31" s="58">
        <f t="shared" si="10"/>
        <v>0</v>
      </c>
      <c r="K31" s="42"/>
      <c r="L31" s="18"/>
      <c r="M31" s="18"/>
    </row>
    <row r="32" spans="1:13" ht="17.399999999999999" x14ac:dyDescent="0.3">
      <c r="A32" s="44"/>
      <c r="B32" s="93"/>
      <c r="C32" s="93"/>
      <c r="D32" s="45">
        <f t="shared" si="6"/>
        <v>0</v>
      </c>
      <c r="E32" s="93"/>
      <c r="F32" s="93"/>
      <c r="G32" s="45">
        <f t="shared" si="7"/>
        <v>0</v>
      </c>
      <c r="H32" s="58">
        <f t="shared" si="8"/>
        <v>0</v>
      </c>
      <c r="I32" s="58">
        <f t="shared" si="9"/>
        <v>0</v>
      </c>
      <c r="J32" s="58">
        <f t="shared" si="10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6"/>
        <v>0</v>
      </c>
      <c r="E33" s="93"/>
      <c r="F33" s="93"/>
      <c r="G33" s="45">
        <f t="shared" si="7"/>
        <v>0</v>
      </c>
      <c r="H33" s="58">
        <f t="shared" si="8"/>
        <v>0</v>
      </c>
      <c r="I33" s="58">
        <f t="shared" si="9"/>
        <v>0</v>
      </c>
      <c r="J33" s="58">
        <f t="shared" si="10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6"/>
        <v>0</v>
      </c>
      <c r="E34" s="93"/>
      <c r="F34" s="93"/>
      <c r="G34" s="45">
        <f t="shared" si="7"/>
        <v>0</v>
      </c>
      <c r="H34" s="58">
        <f t="shared" si="8"/>
        <v>0</v>
      </c>
      <c r="I34" s="58">
        <f t="shared" si="9"/>
        <v>0</v>
      </c>
      <c r="J34" s="58">
        <f t="shared" si="10"/>
        <v>0</v>
      </c>
      <c r="K34" s="42"/>
      <c r="L34" s="18"/>
      <c r="M34" s="18"/>
    </row>
    <row r="35" spans="1:13" ht="17.399999999999999" x14ac:dyDescent="0.3">
      <c r="A35" s="44"/>
      <c r="B35" s="93"/>
      <c r="C35" s="93"/>
      <c r="D35" s="45">
        <f t="shared" si="6"/>
        <v>0</v>
      </c>
      <c r="E35" s="93"/>
      <c r="F35" s="93"/>
      <c r="G35" s="45">
        <f t="shared" si="7"/>
        <v>0</v>
      </c>
      <c r="H35" s="58">
        <f t="shared" si="8"/>
        <v>0</v>
      </c>
      <c r="I35" s="58">
        <f t="shared" si="9"/>
        <v>0</v>
      </c>
      <c r="J35" s="58">
        <f t="shared" si="10"/>
        <v>0</v>
      </c>
      <c r="K35" s="42"/>
      <c r="L35" s="18"/>
      <c r="M35" s="18"/>
    </row>
    <row r="36" spans="1:13" ht="35.4" thickBot="1" x14ac:dyDescent="0.35">
      <c r="A36" s="48" t="s">
        <v>38</v>
      </c>
      <c r="B36" s="49"/>
      <c r="C36" s="49"/>
      <c r="D36" s="59">
        <f>SUM(D27:D35)</f>
        <v>0</v>
      </c>
      <c r="E36" s="49"/>
      <c r="F36" s="49"/>
      <c r="G36" s="59">
        <f>SUM(G27:G35)</f>
        <v>0</v>
      </c>
      <c r="H36" s="50"/>
      <c r="I36" s="50"/>
      <c r="J36" s="50">
        <f>G36-D36</f>
        <v>0</v>
      </c>
      <c r="K36" s="57"/>
      <c r="L36" s="82" t="s">
        <v>57</v>
      </c>
      <c r="M36" s="18"/>
    </row>
    <row r="37" spans="1:13" s="2" customFormat="1" ht="52.8" thickBot="1" x14ac:dyDescent="0.35">
      <c r="A37" s="60" t="s">
        <v>37</v>
      </c>
      <c r="B37" s="61"/>
      <c r="C37" s="61"/>
      <c r="D37" s="61">
        <f>D15+D26+D36</f>
        <v>0</v>
      </c>
      <c r="E37" s="61"/>
      <c r="F37" s="61"/>
      <c r="G37" s="61">
        <f>G15+G26+G36</f>
        <v>0</v>
      </c>
      <c r="H37" s="62"/>
      <c r="I37" s="62"/>
      <c r="J37" s="62">
        <f>G37-D37</f>
        <v>0</v>
      </c>
      <c r="K37" s="63"/>
      <c r="L37" s="83" t="e">
        <f>D37/L3</f>
        <v>#DIV/0!</v>
      </c>
    </row>
    <row r="38" spans="1:13" s="2" customFormat="1" ht="21" customHeight="1" thickTop="1" x14ac:dyDescent="0.25">
      <c r="A38" s="222" t="s">
        <v>39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 t="s">
        <v>40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/>
      <c r="B42" s="224"/>
      <c r="C42" s="224"/>
      <c r="D42" s="224"/>
      <c r="E42" s="224"/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42</v>
      </c>
      <c r="B43" s="26"/>
      <c r="C43" s="26"/>
      <c r="D43" s="27"/>
      <c r="E43" s="28">
        <f>D37</f>
        <v>0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43</v>
      </c>
      <c r="B44" s="95">
        <v>0.55000000000000004</v>
      </c>
      <c r="C44" s="9"/>
      <c r="D44" s="11">
        <f>D43*$B$44</f>
        <v>0</v>
      </c>
      <c r="E44" s="19">
        <f>E43*B44</f>
        <v>0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54</v>
      </c>
      <c r="B45" s="5"/>
      <c r="C45" s="5"/>
      <c r="D45" s="12">
        <f>D43+D44</f>
        <v>0</v>
      </c>
      <c r="E45" s="20">
        <f>E43+E44</f>
        <v>0</v>
      </c>
      <c r="F45" s="5"/>
      <c r="G45" s="6"/>
      <c r="H45" s="5"/>
      <c r="I45" s="5"/>
      <c r="J45" s="5"/>
      <c r="K45" s="38"/>
      <c r="L45" s="18"/>
      <c r="M45" s="18"/>
    </row>
    <row r="46" spans="1:13" ht="17.399999999999999" x14ac:dyDescent="0.3">
      <c r="A46" s="33" t="s">
        <v>44</v>
      </c>
      <c r="B46" s="96">
        <v>0.15</v>
      </c>
      <c r="C46" s="10"/>
      <c r="D46" s="13">
        <f>D45*$B$46</f>
        <v>0</v>
      </c>
      <c r="E46" s="21">
        <f>E45*B46</f>
        <v>0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 t="s">
        <v>45</v>
      </c>
      <c r="B47" s="216"/>
      <c r="C47" s="7"/>
      <c r="D47" s="35">
        <f>D45+D46</f>
        <v>0</v>
      </c>
      <c r="E47" s="22">
        <f>SUM(E45:E46)</f>
        <v>0</v>
      </c>
      <c r="F47" s="3"/>
      <c r="G47" s="4"/>
      <c r="H47" s="3"/>
      <c r="I47" s="3"/>
      <c r="J47" s="3"/>
      <c r="K47" s="36"/>
    </row>
    <row r="48" spans="1:13" ht="17.399999999999999" x14ac:dyDescent="0.3">
      <c r="A48" s="38"/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46</v>
      </c>
      <c r="B49" s="65"/>
      <c r="C49" s="38"/>
      <c r="D49" s="38"/>
      <c r="E49" s="38"/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47</v>
      </c>
      <c r="B50" s="37"/>
      <c r="C50" s="37"/>
      <c r="D50" s="37"/>
      <c r="E50" s="97"/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48</v>
      </c>
      <c r="B51" s="96">
        <v>0.15</v>
      </c>
      <c r="C51" s="10"/>
      <c r="D51" s="10"/>
      <c r="E51" s="21">
        <f>(E50*B51)/(1+B51)</f>
        <v>0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49</v>
      </c>
      <c r="B52" s="5"/>
      <c r="C52" s="5"/>
      <c r="D52" s="5"/>
      <c r="E52" s="20">
        <f>E50-E51</f>
        <v>0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50</v>
      </c>
      <c r="B53" s="10"/>
      <c r="C53" s="10"/>
      <c r="D53" s="10"/>
      <c r="E53" s="21">
        <f>D37</f>
        <v>0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51</v>
      </c>
      <c r="B54" s="5"/>
      <c r="C54" s="5"/>
      <c r="D54" s="5"/>
      <c r="E54" s="20">
        <f>E52-E53</f>
        <v>0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 t="s">
        <v>52</v>
      </c>
      <c r="B55" s="40"/>
      <c r="C55" s="40"/>
      <c r="D55" s="40"/>
      <c r="E55" s="66" t="e">
        <f>E54/E52</f>
        <v>#DIV/0!</v>
      </c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53</v>
      </c>
      <c r="B58" s="217"/>
      <c r="C58" s="217"/>
      <c r="D58" s="217"/>
      <c r="E58" s="217"/>
      <c r="F58" s="79"/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42</v>
      </c>
      <c r="B59" s="26"/>
      <c r="C59" s="26"/>
      <c r="D59" s="27"/>
      <c r="E59" s="28" t="e">
        <f>L37</f>
        <v>#DIV/0!</v>
      </c>
      <c r="F59" s="38" t="s">
        <v>56</v>
      </c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43</v>
      </c>
      <c r="B60" s="95">
        <v>0.55000000000000004</v>
      </c>
      <c r="C60" s="9"/>
      <c r="D60" s="11">
        <f>D59*$B$44</f>
        <v>0</v>
      </c>
      <c r="E60" s="19" t="e">
        <f>E59*B60</f>
        <v>#DIV/0!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54</v>
      </c>
      <c r="B61" s="5"/>
      <c r="C61" s="5"/>
      <c r="D61" s="12">
        <f>D59+D60</f>
        <v>0</v>
      </c>
      <c r="E61" s="20" t="e">
        <f>E59+E60</f>
        <v>#DIV/0!</v>
      </c>
      <c r="F61" s="38"/>
      <c r="G61" s="38"/>
      <c r="H61" s="38"/>
      <c r="I61" s="38"/>
      <c r="J61" s="38"/>
      <c r="K61" s="38"/>
      <c r="L61" s="18"/>
      <c r="M61" s="18"/>
    </row>
    <row r="62" spans="1:13" ht="17.399999999999999" x14ac:dyDescent="0.3">
      <c r="A62" s="33" t="s">
        <v>44</v>
      </c>
      <c r="B62" s="96">
        <v>0.15</v>
      </c>
      <c r="C62" s="10"/>
      <c r="D62" s="13">
        <f>D61*$B$46</f>
        <v>0</v>
      </c>
      <c r="E62" s="21" t="e">
        <f>E61*B62</f>
        <v>#DIV/0!</v>
      </c>
      <c r="F62" s="38"/>
      <c r="G62" s="38"/>
      <c r="H62" s="38"/>
      <c r="I62" s="38"/>
      <c r="J62" s="38"/>
      <c r="K62" s="38"/>
      <c r="L62" s="18"/>
      <c r="M62" s="18"/>
    </row>
    <row r="63" spans="1:13" ht="52.8" thickBot="1" x14ac:dyDescent="0.35">
      <c r="A63" s="34" t="s">
        <v>55</v>
      </c>
      <c r="B63" s="7"/>
      <c r="C63" s="7"/>
      <c r="D63" s="35">
        <f>D61+D62</f>
        <v>0</v>
      </c>
      <c r="E63" s="22" t="e">
        <f>SUM(E61:E62)</f>
        <v>#DIV/0!</v>
      </c>
      <c r="F63" s="38" t="s">
        <v>56</v>
      </c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35.4" thickBot="1" x14ac:dyDescent="0.35">
      <c r="A65" s="91" t="s">
        <v>46</v>
      </c>
      <c r="B65" s="65"/>
      <c r="C65" s="38"/>
      <c r="D65" s="38"/>
      <c r="E65" s="38"/>
      <c r="F65" s="38"/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47</v>
      </c>
      <c r="B66" s="37"/>
      <c r="C66" s="37"/>
      <c r="D66" s="37"/>
      <c r="E66" s="97"/>
      <c r="F66" s="38" t="s">
        <v>56</v>
      </c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48</v>
      </c>
      <c r="B67" s="96">
        <v>0.15</v>
      </c>
      <c r="C67" s="10"/>
      <c r="D67" s="10"/>
      <c r="E67" s="21">
        <f>(E66*B67)/(1+B67)</f>
        <v>0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49</v>
      </c>
      <c r="B68" s="5"/>
      <c r="C68" s="5"/>
      <c r="D68" s="5"/>
      <c r="E68" s="20">
        <f>E66-E67</f>
        <v>0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50</v>
      </c>
      <c r="B69" s="10"/>
      <c r="C69" s="10"/>
      <c r="D69" s="10"/>
      <c r="E69" s="21" t="e">
        <f>L37</f>
        <v>#DIV/0!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51</v>
      </c>
      <c r="B70" s="5"/>
      <c r="C70" s="5"/>
      <c r="D70" s="5"/>
      <c r="E70" s="20" t="e">
        <f>E68-E69</f>
        <v>#DIV/0!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 t="s">
        <v>52</v>
      </c>
      <c r="B71" s="40"/>
      <c r="C71" s="40"/>
      <c r="D71" s="40"/>
      <c r="E71" s="66" t="e">
        <f>E70/E68</f>
        <v>#DIV/0!</v>
      </c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47:B47"/>
    <mergeCell ref="A41:E42"/>
    <mergeCell ref="A58:E58"/>
    <mergeCell ref="A1:K1"/>
    <mergeCell ref="B2:J2"/>
    <mergeCell ref="B3:D3"/>
    <mergeCell ref="E3:G3"/>
    <mergeCell ref="H3:J3"/>
    <mergeCell ref="A38:K38"/>
    <mergeCell ref="A40:K40"/>
  </mergeCells>
  <conditionalFormatting sqref="H41:I41 H39:I39">
    <cfRule type="cellIs" dxfId="1" priority="2" stopIfTrue="1" operator="lessThan">
      <formula>0</formula>
    </cfRule>
  </conditionalFormatting>
  <conditionalFormatting sqref="H5:J37">
    <cfRule type="cellIs" dxfId="0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A17" sqref="A17"/>
    </sheetView>
  </sheetViews>
  <sheetFormatPr baseColWidth="10" defaultRowHeight="13.2" x14ac:dyDescent="0.25"/>
  <cols>
    <col min="1" max="1" width="37.88671875" customWidth="1"/>
    <col min="2" max="2" width="14.109375" customWidth="1"/>
    <col min="3" max="3" width="41.88671875" customWidth="1"/>
    <col min="4" max="4" width="14.33203125" customWidth="1"/>
    <col min="5" max="5" width="48.5546875" customWidth="1"/>
    <col min="6" max="6" width="14.33203125" customWidth="1"/>
  </cols>
  <sheetData>
    <row r="1" spans="1:11" ht="13.8" thickBot="1" x14ac:dyDescent="0.3"/>
    <row r="2" spans="1:11" s="15" customFormat="1" ht="18" thickBot="1" x14ac:dyDescent="0.35">
      <c r="A2" s="225" t="s">
        <v>61</v>
      </c>
      <c r="B2" s="226"/>
      <c r="C2" s="226"/>
      <c r="D2" s="226"/>
      <c r="E2" s="226"/>
      <c r="F2" s="227"/>
      <c r="G2" s="36"/>
    </row>
    <row r="3" spans="1:11" s="1" customFormat="1" ht="40.5" customHeight="1" x14ac:dyDescent="0.3">
      <c r="A3" s="77" t="s">
        <v>24</v>
      </c>
      <c r="B3" s="78" t="s">
        <v>65</v>
      </c>
      <c r="C3" s="77" t="s">
        <v>62</v>
      </c>
      <c r="D3" s="78" t="s">
        <v>65</v>
      </c>
      <c r="E3" s="52" t="s">
        <v>63</v>
      </c>
      <c r="F3" s="78" t="s">
        <v>65</v>
      </c>
      <c r="G3" s="36"/>
      <c r="H3" s="2"/>
      <c r="J3" s="72"/>
      <c r="K3" s="72"/>
    </row>
    <row r="4" spans="1:11" s="69" customFormat="1" ht="15" customHeight="1" x14ac:dyDescent="0.25">
      <c r="A4" s="71" t="s">
        <v>74</v>
      </c>
      <c r="B4" s="74">
        <v>22</v>
      </c>
      <c r="C4" s="71" t="s">
        <v>66</v>
      </c>
      <c r="D4" s="74"/>
      <c r="E4" s="24"/>
      <c r="F4" s="74"/>
      <c r="J4" s="73"/>
      <c r="K4" s="75"/>
    </row>
    <row r="5" spans="1:11" s="69" customFormat="1" ht="15" customHeight="1" x14ac:dyDescent="0.25">
      <c r="A5" s="71"/>
      <c r="B5" s="74"/>
      <c r="C5" s="71" t="s">
        <v>67</v>
      </c>
      <c r="D5" s="74"/>
      <c r="E5" s="24"/>
      <c r="F5" s="74"/>
      <c r="J5" s="73"/>
      <c r="K5" s="75"/>
    </row>
    <row r="6" spans="1:11" s="69" customFormat="1" ht="15" customHeight="1" x14ac:dyDescent="0.25">
      <c r="A6" s="71"/>
      <c r="B6" s="74"/>
      <c r="C6" s="71" t="s">
        <v>68</v>
      </c>
      <c r="D6" s="74"/>
      <c r="E6" s="24"/>
      <c r="F6" s="74"/>
      <c r="J6" s="73"/>
      <c r="K6" s="75"/>
    </row>
    <row r="7" spans="1:11" s="69" customFormat="1" ht="15" customHeight="1" x14ac:dyDescent="0.25">
      <c r="A7" s="71"/>
      <c r="B7" s="74"/>
      <c r="C7" s="71" t="s">
        <v>69</v>
      </c>
      <c r="D7" s="74"/>
      <c r="E7" s="24"/>
      <c r="F7" s="74"/>
      <c r="J7" s="73"/>
      <c r="K7" s="75"/>
    </row>
    <row r="8" spans="1:11" s="69" customFormat="1" ht="15" customHeight="1" x14ac:dyDescent="0.25">
      <c r="A8" s="71"/>
      <c r="B8" s="74"/>
      <c r="C8" s="71" t="s">
        <v>70</v>
      </c>
      <c r="D8" s="74"/>
      <c r="E8" s="71"/>
      <c r="F8" s="74"/>
      <c r="J8" s="73"/>
      <c r="K8" s="75"/>
    </row>
    <row r="9" spans="1:11" s="69" customFormat="1" ht="15" customHeight="1" x14ac:dyDescent="0.25">
      <c r="A9" s="71"/>
      <c r="B9" s="74"/>
      <c r="C9" s="71" t="s">
        <v>71</v>
      </c>
      <c r="D9" s="74"/>
      <c r="E9" s="71"/>
      <c r="F9" s="74"/>
      <c r="J9" s="73"/>
      <c r="K9" s="75"/>
    </row>
    <row r="10" spans="1:11" s="69" customFormat="1" ht="15" customHeight="1" x14ac:dyDescent="0.25">
      <c r="A10" s="71"/>
      <c r="B10" s="74"/>
      <c r="C10" s="71" t="s">
        <v>72</v>
      </c>
      <c r="D10" s="74"/>
      <c r="E10" s="71"/>
      <c r="F10" s="74"/>
      <c r="J10" s="73"/>
      <c r="K10" s="75"/>
    </row>
    <row r="11" spans="1:11" s="69" customFormat="1" ht="15" customHeight="1" x14ac:dyDescent="0.25">
      <c r="A11" s="71"/>
      <c r="B11" s="74"/>
      <c r="C11" s="71" t="s">
        <v>73</v>
      </c>
      <c r="D11" s="74"/>
      <c r="E11" s="76"/>
      <c r="F11" s="74"/>
      <c r="J11" s="75"/>
      <c r="K11" s="75"/>
    </row>
    <row r="12" spans="1:11" s="69" customFormat="1" ht="15" customHeight="1" x14ac:dyDescent="0.25">
      <c r="A12" s="71" t="s">
        <v>75</v>
      </c>
      <c r="B12" s="74">
        <v>14</v>
      </c>
      <c r="C12" s="71"/>
      <c r="D12" s="74"/>
      <c r="E12" s="71"/>
      <c r="F12" s="74"/>
      <c r="J12" s="75"/>
      <c r="K12" s="75"/>
    </row>
    <row r="13" spans="1:11" s="69" customFormat="1" ht="15" customHeight="1" x14ac:dyDescent="0.25">
      <c r="A13" s="71"/>
      <c r="B13" s="74"/>
      <c r="C13" s="71"/>
      <c r="D13" s="74"/>
      <c r="E13" s="71"/>
      <c r="F13" s="74"/>
      <c r="J13" s="75"/>
      <c r="K13" s="75"/>
    </row>
    <row r="14" spans="1:11" s="69" customFormat="1" ht="15" customHeight="1" x14ac:dyDescent="0.25">
      <c r="A14" s="71"/>
      <c r="B14" s="74"/>
      <c r="C14" s="71"/>
      <c r="D14" s="74"/>
      <c r="E14" s="71"/>
      <c r="F14" s="74"/>
      <c r="J14" s="75"/>
      <c r="K14" s="75"/>
    </row>
    <row r="15" spans="1:11" s="69" customFormat="1" ht="15" customHeight="1" x14ac:dyDescent="0.25">
      <c r="A15" s="71"/>
      <c r="B15" s="74"/>
      <c r="C15" s="71"/>
      <c r="D15" s="74"/>
      <c r="E15" s="76"/>
      <c r="F15" s="74"/>
      <c r="J15" s="75"/>
      <c r="K15" s="75"/>
    </row>
    <row r="16" spans="1:11" s="69" customFormat="1" ht="15" customHeight="1" x14ac:dyDescent="0.25">
      <c r="A16" s="71"/>
      <c r="B16" s="74"/>
      <c r="C16" s="71"/>
      <c r="D16" s="74"/>
      <c r="E16" s="71"/>
      <c r="F16" s="74"/>
      <c r="J16" s="75"/>
      <c r="K16" s="75"/>
    </row>
    <row r="17" spans="1:11" s="69" customFormat="1" ht="15" customHeight="1" x14ac:dyDescent="0.25">
      <c r="A17" s="71"/>
      <c r="B17" s="74"/>
      <c r="C17" s="71"/>
      <c r="D17" s="74"/>
      <c r="E17" s="71"/>
      <c r="F17" s="74"/>
      <c r="J17" s="75"/>
      <c r="K17" s="75"/>
    </row>
    <row r="18" spans="1:11" s="69" customFormat="1" ht="15" customHeight="1" x14ac:dyDescent="0.25">
      <c r="A18" s="71"/>
      <c r="B18" s="74"/>
      <c r="C18" s="71"/>
      <c r="D18" s="74"/>
      <c r="E18" s="71"/>
      <c r="F18" s="74"/>
      <c r="J18" s="75"/>
      <c r="K18" s="75"/>
    </row>
    <row r="19" spans="1:11" s="69" customFormat="1" ht="15" customHeight="1" x14ac:dyDescent="0.25">
      <c r="A19" s="71"/>
      <c r="B19" s="74"/>
      <c r="C19" s="71"/>
      <c r="D19" s="74"/>
      <c r="E19" s="71"/>
      <c r="F19" s="74"/>
      <c r="J19" s="75"/>
      <c r="K19" s="75"/>
    </row>
    <row r="20" spans="1:11" s="69" customFormat="1" ht="15" customHeight="1" x14ac:dyDescent="0.25">
      <c r="A20" s="71"/>
      <c r="B20" s="74"/>
      <c r="C20" s="71"/>
      <c r="D20" s="74"/>
      <c r="E20" s="71"/>
      <c r="F20" s="74"/>
    </row>
    <row r="21" spans="1:11" s="69" customFormat="1" ht="15" customHeight="1" x14ac:dyDescent="0.25">
      <c r="A21" s="71"/>
      <c r="B21" s="74"/>
      <c r="C21" s="71"/>
      <c r="D21" s="74"/>
      <c r="E21" s="71"/>
      <c r="F21" s="74"/>
    </row>
    <row r="22" spans="1:11" s="69" customFormat="1" ht="15" customHeight="1" x14ac:dyDescent="0.25">
      <c r="A22" s="71"/>
      <c r="B22" s="74"/>
      <c r="C22" s="71"/>
      <c r="D22" s="74"/>
      <c r="E22" s="71"/>
      <c r="F22" s="74"/>
      <c r="J22" s="75"/>
      <c r="K22" s="75"/>
    </row>
    <row r="23" spans="1:11" s="69" customFormat="1" ht="15" customHeight="1" x14ac:dyDescent="0.25">
      <c r="A23" s="71"/>
      <c r="B23" s="74"/>
      <c r="C23" s="71"/>
      <c r="D23" s="74"/>
      <c r="E23" s="71"/>
      <c r="F23" s="74"/>
      <c r="J23" s="75"/>
      <c r="K23" s="75"/>
    </row>
    <row r="24" spans="1:11" s="69" customFormat="1" ht="15" customHeight="1" x14ac:dyDescent="0.25">
      <c r="A24" s="71"/>
      <c r="B24" s="74"/>
      <c r="C24" s="71"/>
      <c r="D24" s="74"/>
      <c r="E24" s="71"/>
      <c r="F24" s="74"/>
      <c r="J24" s="75"/>
      <c r="K24" s="75"/>
    </row>
    <row r="25" spans="1:11" s="69" customFormat="1" ht="15" customHeight="1" x14ac:dyDescent="0.25">
      <c r="A25" s="71"/>
      <c r="B25" s="74"/>
      <c r="C25" s="71"/>
      <c r="D25" s="74"/>
      <c r="E25" s="71"/>
      <c r="F25" s="74"/>
    </row>
    <row r="26" spans="1:11" s="69" customFormat="1" ht="15" customHeight="1" x14ac:dyDescent="0.25">
      <c r="A26" s="71"/>
      <c r="B26" s="74"/>
      <c r="C26" s="71"/>
      <c r="D26" s="74"/>
      <c r="E26" s="71"/>
      <c r="F26" s="74"/>
    </row>
    <row r="28" spans="1:11" ht="17.399999999999999" x14ac:dyDescent="0.3">
      <c r="A28" s="92" t="s">
        <v>64</v>
      </c>
    </row>
    <row r="40" spans="2:2" x14ac:dyDescent="0.25">
      <c r="B40" s="23"/>
    </row>
  </sheetData>
  <mergeCells count="1">
    <mergeCell ref="A2:F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4330-2F94-4C4A-A1C3-A22991377B67}">
  <dimension ref="A1:D31"/>
  <sheetViews>
    <sheetView workbookViewId="0">
      <selection activeCell="A12" sqref="A12"/>
    </sheetView>
  </sheetViews>
  <sheetFormatPr baseColWidth="10" defaultRowHeight="13.8" x14ac:dyDescent="0.25"/>
  <cols>
    <col min="1" max="1" width="44.109375" style="100" customWidth="1"/>
    <col min="2" max="3" width="21.77734375" style="100" customWidth="1"/>
    <col min="4" max="16384" width="11.5546875" style="100"/>
  </cols>
  <sheetData>
    <row r="1" spans="1:4" ht="53.4" customHeight="1" x14ac:dyDescent="0.25">
      <c r="A1" s="196" t="s">
        <v>183</v>
      </c>
      <c r="B1" s="196"/>
      <c r="C1" s="196"/>
    </row>
    <row r="2" spans="1:4" ht="57.6" customHeight="1" x14ac:dyDescent="0.25">
      <c r="A2" s="110" t="s">
        <v>112</v>
      </c>
      <c r="B2" s="111" t="s">
        <v>116</v>
      </c>
      <c r="C2" s="111" t="s">
        <v>117</v>
      </c>
    </row>
    <row r="3" spans="1:4" ht="15" x14ac:dyDescent="0.25">
      <c r="A3" s="104" t="s">
        <v>89</v>
      </c>
      <c r="B3" s="125"/>
      <c r="C3" s="130">
        <f>+B3</f>
        <v>0</v>
      </c>
    </row>
    <row r="4" spans="1:4" ht="15" x14ac:dyDescent="0.25">
      <c r="A4" s="104" t="s">
        <v>90</v>
      </c>
      <c r="B4" s="125"/>
      <c r="C4" s="130">
        <f>+B4</f>
        <v>0</v>
      </c>
    </row>
    <row r="5" spans="1:4" ht="15" x14ac:dyDescent="0.25">
      <c r="A5" s="104" t="s">
        <v>91</v>
      </c>
      <c r="B5" s="125"/>
      <c r="C5" s="130">
        <f>+B5</f>
        <v>0</v>
      </c>
    </row>
    <row r="6" spans="1:4" ht="15" x14ac:dyDescent="0.25">
      <c r="A6" s="104" t="s">
        <v>92</v>
      </c>
      <c r="B6" s="125"/>
      <c r="C6" s="130">
        <f>+B6</f>
        <v>0</v>
      </c>
    </row>
    <row r="7" spans="1:4" ht="15" x14ac:dyDescent="0.25">
      <c r="A7" s="104" t="s">
        <v>93</v>
      </c>
      <c r="B7" s="125"/>
      <c r="C7" s="130">
        <f>+B7</f>
        <v>0</v>
      </c>
    </row>
    <row r="8" spans="1:4" ht="15" x14ac:dyDescent="0.25">
      <c r="A8" s="104" t="s">
        <v>42</v>
      </c>
      <c r="B8" s="131">
        <f>+C8</f>
        <v>0</v>
      </c>
      <c r="C8" s="126">
        <f>'Product 1'!$D$15+'Product 2'!$D$15+'Product 3'!$D$15+'Product 4'!$D$15+'Product 5'!$D$15+'Product 6'!$D$15+'Product 7'!$D$15+'Product 8'!$D$15+'Product nn'!$D$15</f>
        <v>0</v>
      </c>
    </row>
    <row r="9" spans="1:4" ht="15" x14ac:dyDescent="0.25">
      <c r="A9" s="104" t="s">
        <v>126</v>
      </c>
      <c r="B9" s="131">
        <f>+C9</f>
        <v>0</v>
      </c>
      <c r="C9" s="126">
        <f>'Product 1'!$D$26+'Product 2'!$D$26+'Product 3'!$D$26+'Product 4'!$D$26+'Product 5'!$D$26+'Product 6'!$D$26+'Product 7'!$D$26+'Product 8'!$D$26+'Product nn'!$D$26</f>
        <v>0</v>
      </c>
      <c r="D9" s="124"/>
    </row>
    <row r="10" spans="1:4" ht="15" x14ac:dyDescent="0.25">
      <c r="A10" s="104" t="s">
        <v>179</v>
      </c>
      <c r="B10" s="131">
        <f>+C10</f>
        <v>0</v>
      </c>
      <c r="C10" s="126">
        <f>'Product 1'!$D$36+'Product 2'!$D$36+'Product 3'!$D$36+'Product 4'!$D$36+'Product 5'!$D$36+'Product 6'!$D$36+'Product 7'!$D$36+'Product 8'!$D$36+'Product nn'!$D$36</f>
        <v>0</v>
      </c>
    </row>
    <row r="11" spans="1:4" ht="15" x14ac:dyDescent="0.25">
      <c r="A11" s="228" t="s">
        <v>220</v>
      </c>
      <c r="B11" s="125"/>
      <c r="C11" s="130">
        <f>+B11</f>
        <v>0</v>
      </c>
    </row>
    <row r="12" spans="1:4" ht="15" x14ac:dyDescent="0.25">
      <c r="A12" s="148" t="s">
        <v>164</v>
      </c>
      <c r="B12" s="125"/>
      <c r="C12" s="130">
        <f>+B12</f>
        <v>0</v>
      </c>
    </row>
    <row r="13" spans="1:4" ht="15" x14ac:dyDescent="0.25">
      <c r="A13" s="235" t="s">
        <v>221</v>
      </c>
      <c r="B13" s="125"/>
      <c r="C13" s="130"/>
    </row>
    <row r="14" spans="1:4" ht="15" x14ac:dyDescent="0.25">
      <c r="A14" s="104" t="s">
        <v>94</v>
      </c>
      <c r="B14" s="125"/>
      <c r="C14" s="130">
        <f>+B14</f>
        <v>0</v>
      </c>
    </row>
    <row r="15" spans="1:4" ht="15" x14ac:dyDescent="0.25">
      <c r="A15" s="112" t="s">
        <v>127</v>
      </c>
      <c r="B15" s="125"/>
      <c r="C15" s="130">
        <f>+B15</f>
        <v>0</v>
      </c>
    </row>
    <row r="16" spans="1:4" ht="15" x14ac:dyDescent="0.25">
      <c r="A16" s="112" t="s">
        <v>131</v>
      </c>
      <c r="B16" s="125"/>
      <c r="C16" s="130">
        <f>+B16</f>
        <v>0</v>
      </c>
    </row>
    <row r="17" spans="1:3" ht="16.8" x14ac:dyDescent="0.3">
      <c r="A17" s="107" t="s">
        <v>118</v>
      </c>
      <c r="B17" s="127">
        <f>SUM(B3:B16)</f>
        <v>0</v>
      </c>
      <c r="C17" s="127">
        <f>SUM(C3:C16)</f>
        <v>0</v>
      </c>
    </row>
    <row r="19" spans="1:3" ht="17.399999999999999" x14ac:dyDescent="0.25">
      <c r="A19" s="193" t="s">
        <v>40</v>
      </c>
      <c r="B19" s="194"/>
      <c r="C19" s="194"/>
    </row>
    <row r="20" spans="1:3" ht="17.399999999999999" x14ac:dyDescent="0.25">
      <c r="A20" s="123"/>
      <c r="B20" s="123"/>
      <c r="C20" s="123"/>
    </row>
    <row r="21" spans="1:3" ht="15" x14ac:dyDescent="0.25">
      <c r="A21" s="112" t="s">
        <v>128</v>
      </c>
      <c r="B21" s="132">
        <f>+C21</f>
        <v>0</v>
      </c>
      <c r="C21" s="134">
        <f>'Product 1'!$C$26+'Product 2'!$C$26+'Product 3'!$C$26+'Product 4'!$C$26+'Product 5'!$C$26+'Product 6'!$C$26+'Product 7'!$C$26+'Product 8'!$C$26+'Product nn'!$C$26</f>
        <v>0</v>
      </c>
    </row>
    <row r="22" spans="1:3" ht="15" x14ac:dyDescent="0.25">
      <c r="A22" s="112" t="s">
        <v>129</v>
      </c>
      <c r="B22" s="128"/>
      <c r="C22" s="133">
        <f>+B22</f>
        <v>0</v>
      </c>
    </row>
    <row r="23" spans="1:3" ht="16.8" x14ac:dyDescent="0.3">
      <c r="A23" s="106" t="s">
        <v>130</v>
      </c>
      <c r="B23" s="127">
        <f>B21+B22</f>
        <v>0</v>
      </c>
      <c r="C23" s="127">
        <f>C21+C22</f>
        <v>0</v>
      </c>
    </row>
    <row r="24" spans="1:3" ht="8.4" customHeight="1" x14ac:dyDescent="0.25">
      <c r="A24" s="112"/>
      <c r="B24" s="101"/>
    </row>
    <row r="25" spans="1:3" ht="15" x14ac:dyDescent="0.25">
      <c r="A25" s="112" t="s">
        <v>132</v>
      </c>
      <c r="B25" s="129" t="e">
        <f>(B9+B15+B16)/B23</f>
        <v>#DIV/0!</v>
      </c>
    </row>
    <row r="26" spans="1:3" ht="8.4" customHeight="1" x14ac:dyDescent="0.25"/>
    <row r="27" spans="1:3" ht="15" customHeight="1" x14ac:dyDescent="0.25">
      <c r="A27" s="112" t="s">
        <v>133</v>
      </c>
      <c r="B27" s="129" t="e">
        <f>((IF('Sales budget'!C17&gt;0,'Sales budget'!B17,(IF('Sales budget'!C18&gt;0,'Sales budget'!B18,)))))/B23</f>
        <v>#DIV/0!</v>
      </c>
    </row>
    <row r="28" spans="1:3" ht="15" x14ac:dyDescent="0.25">
      <c r="A28" s="112"/>
      <c r="B28" s="101"/>
    </row>
    <row r="29" spans="1:3" ht="15.6" x14ac:dyDescent="0.25">
      <c r="A29" s="106" t="s">
        <v>136</v>
      </c>
      <c r="B29" s="135" t="e">
        <f>+'Sales budget'!B39/'Cost budget'!B23</f>
        <v>#DIV/0!</v>
      </c>
    </row>
    <row r="30" spans="1:3" ht="15" x14ac:dyDescent="0.25">
      <c r="A30" s="112"/>
      <c r="B30" s="101"/>
    </row>
    <row r="31" spans="1:3" ht="15" x14ac:dyDescent="0.25">
      <c r="A31" s="112" t="s">
        <v>137</v>
      </c>
      <c r="B31" s="101" t="e">
        <f>('Sales budget'!B34+'Sales budget'!B38)/'Cost budget'!B25</f>
        <v>#DIV/0!</v>
      </c>
    </row>
  </sheetData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D556-3372-4829-B6AC-C1135F2DB62B}">
  <dimension ref="A1:R32"/>
  <sheetViews>
    <sheetView tabSelected="1" workbookViewId="0">
      <selection activeCell="R10" sqref="R10"/>
    </sheetView>
  </sheetViews>
  <sheetFormatPr baseColWidth="10" defaultColWidth="9.109375" defaultRowHeight="13.2" x14ac:dyDescent="0.25"/>
  <cols>
    <col min="1" max="1" width="33.33203125" customWidth="1"/>
    <col min="2" max="2" width="31.88671875" customWidth="1"/>
    <col min="3" max="3" width="14.44140625" style="137" customWidth="1"/>
    <col min="4" max="15" width="10.6640625" customWidth="1"/>
    <col min="16" max="16" width="10.6640625" style="2" customWidth="1"/>
    <col min="17" max="17" width="12.77734375" customWidth="1"/>
  </cols>
  <sheetData>
    <row r="1" spans="1:18" ht="30" x14ac:dyDescent="0.25">
      <c r="A1" s="195" t="s">
        <v>192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8" ht="13.8" x14ac:dyDescent="0.25">
      <c r="A2" s="100"/>
      <c r="B2" s="100"/>
      <c r="C2" s="138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Q2" s="18"/>
    </row>
    <row r="3" spans="1:18" ht="17.399999999999999" x14ac:dyDescent="0.25">
      <c r="A3" s="110" t="s">
        <v>176</v>
      </c>
      <c r="B3" s="110" t="s">
        <v>147</v>
      </c>
      <c r="C3" s="110" t="s">
        <v>175</v>
      </c>
      <c r="D3" s="160" t="s">
        <v>138</v>
      </c>
      <c r="E3" s="160" t="s">
        <v>139</v>
      </c>
      <c r="F3" s="160" t="s">
        <v>140</v>
      </c>
      <c r="G3" s="160" t="s">
        <v>141</v>
      </c>
      <c r="H3" s="160" t="s">
        <v>148</v>
      </c>
      <c r="I3" s="160" t="s">
        <v>142</v>
      </c>
      <c r="J3" s="160" t="s">
        <v>143</v>
      </c>
      <c r="K3" s="160" t="s">
        <v>144</v>
      </c>
      <c r="L3" s="160" t="s">
        <v>145</v>
      </c>
      <c r="M3" s="160" t="s">
        <v>149</v>
      </c>
      <c r="N3" s="160" t="s">
        <v>146</v>
      </c>
      <c r="O3" s="160" t="s">
        <v>150</v>
      </c>
      <c r="P3" s="160" t="s">
        <v>173</v>
      </c>
      <c r="Q3" s="159" t="s">
        <v>174</v>
      </c>
    </row>
    <row r="4" spans="1:18" ht="15.6" x14ac:dyDescent="0.25">
      <c r="A4" s="139" t="s">
        <v>152</v>
      </c>
      <c r="B4" s="200" t="s">
        <v>151</v>
      </c>
      <c r="C4" s="140" t="e">
        <f>(((IF('Sales budget'!C17&gt;0,'Sales budget'!B17-C5,(IF('Sales budget'!C18&gt;0,'Sales budget'!B18-C5,)))))/B21)</f>
        <v>#DIV/0!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2">
        <f>SUM(D4:O4)</f>
        <v>0</v>
      </c>
      <c r="Q4" s="143" t="e">
        <f>C4-P4</f>
        <v>#DIV/0!</v>
      </c>
      <c r="R4" s="69"/>
    </row>
    <row r="5" spans="1:18" ht="16.2" thickBot="1" x14ac:dyDescent="0.3">
      <c r="A5" s="144" t="s">
        <v>155</v>
      </c>
      <c r="B5" s="201"/>
      <c r="C5" s="171">
        <f>+'Sales budget'!B11</f>
        <v>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>
        <f>SUM(D5:O5)</f>
        <v>0</v>
      </c>
      <c r="Q5" s="147">
        <f t="shared" ref="Q5:Q25" si="0">C5-P5</f>
        <v>0</v>
      </c>
      <c r="R5" s="69"/>
    </row>
    <row r="6" spans="1:18" s="166" customFormat="1" ht="17.399999999999999" thickBot="1" x14ac:dyDescent="0.35">
      <c r="A6" s="197" t="s">
        <v>180</v>
      </c>
      <c r="B6" s="198"/>
      <c r="C6" s="199"/>
      <c r="D6" s="161">
        <f>SUM(D4:D5)</f>
        <v>0</v>
      </c>
      <c r="E6" s="162">
        <f t="shared" ref="E6:O6" si="1">SUM(E4:E5)</f>
        <v>0</v>
      </c>
      <c r="F6" s="162">
        <f t="shared" si="1"/>
        <v>0</v>
      </c>
      <c r="G6" s="162">
        <f t="shared" si="1"/>
        <v>0</v>
      </c>
      <c r="H6" s="162">
        <f t="shared" si="1"/>
        <v>0</v>
      </c>
      <c r="I6" s="162">
        <f t="shared" si="1"/>
        <v>0</v>
      </c>
      <c r="J6" s="162">
        <f t="shared" si="1"/>
        <v>0</v>
      </c>
      <c r="K6" s="162">
        <f t="shared" si="1"/>
        <v>0</v>
      </c>
      <c r="L6" s="162">
        <f t="shared" si="1"/>
        <v>0</v>
      </c>
      <c r="M6" s="162">
        <f t="shared" si="1"/>
        <v>0</v>
      </c>
      <c r="N6" s="162">
        <f t="shared" si="1"/>
        <v>0</v>
      </c>
      <c r="O6" s="163">
        <f t="shared" si="1"/>
        <v>0</v>
      </c>
      <c r="P6" s="164">
        <f t="shared" ref="P6" si="2">SUM(P4:P5)</f>
        <v>0</v>
      </c>
      <c r="Q6" s="165">
        <f t="shared" si="0"/>
        <v>0</v>
      </c>
    </row>
    <row r="7" spans="1:18" ht="15.6" x14ac:dyDescent="0.25">
      <c r="A7" s="139" t="s">
        <v>42</v>
      </c>
      <c r="B7" s="229" t="s">
        <v>171</v>
      </c>
      <c r="C7" s="234">
        <f>+'Cost budget'!B8</f>
        <v>0</v>
      </c>
      <c r="D7" s="230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>
        <f>SUM(D7:O7)</f>
        <v>0</v>
      </c>
      <c r="Q7" s="143">
        <f t="shared" si="0"/>
        <v>0</v>
      </c>
      <c r="R7" s="69"/>
    </row>
    <row r="8" spans="1:18" s="136" customFormat="1" ht="15.6" x14ac:dyDescent="0.25">
      <c r="A8" s="148" t="s">
        <v>126</v>
      </c>
      <c r="B8" s="229"/>
      <c r="C8" s="231">
        <f>+'Cost budget'!B9</f>
        <v>0</v>
      </c>
      <c r="D8" s="230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2">
        <f t="shared" ref="P8:P24" si="3">SUM(D8:O8)</f>
        <v>0</v>
      </c>
      <c r="Q8" s="150">
        <f t="shared" si="0"/>
        <v>0</v>
      </c>
      <c r="R8" s="151"/>
    </row>
    <row r="9" spans="1:18" ht="15.6" x14ac:dyDescent="0.25">
      <c r="A9" s="148" t="s">
        <v>179</v>
      </c>
      <c r="B9" s="229"/>
      <c r="C9" s="231">
        <f>+'Cost budget'!B10</f>
        <v>0</v>
      </c>
      <c r="D9" s="230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2">
        <f t="shared" si="3"/>
        <v>0</v>
      </c>
      <c r="Q9" s="150">
        <f t="shared" si="0"/>
        <v>0</v>
      </c>
      <c r="R9" s="69"/>
    </row>
    <row r="10" spans="1:18" ht="15.6" x14ac:dyDescent="0.25">
      <c r="A10" s="148" t="s">
        <v>157</v>
      </c>
      <c r="B10" s="229"/>
      <c r="C10" s="231">
        <f>+'Cost budget'!B15+'Cost budget'!B9</f>
        <v>0</v>
      </c>
      <c r="D10" s="230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>
        <f t="shared" si="3"/>
        <v>0</v>
      </c>
      <c r="Q10" s="150">
        <f t="shared" si="0"/>
        <v>0</v>
      </c>
      <c r="R10" s="69"/>
    </row>
    <row r="11" spans="1:18" ht="15.6" x14ac:dyDescent="0.25">
      <c r="A11" s="148" t="s">
        <v>220</v>
      </c>
      <c r="B11" s="229"/>
      <c r="C11" s="231">
        <f>+'Cost budget'!C11</f>
        <v>0</v>
      </c>
      <c r="D11" s="230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2">
        <f t="shared" ref="P11:P13" si="4">SUM(D11:O11)</f>
        <v>0</v>
      </c>
      <c r="Q11" s="150">
        <f t="shared" ref="Q11:Q13" si="5">C11-P11</f>
        <v>0</v>
      </c>
      <c r="R11" s="69"/>
    </row>
    <row r="12" spans="1:18" ht="15.6" x14ac:dyDescent="0.25">
      <c r="A12" s="148" t="s">
        <v>164</v>
      </c>
      <c r="B12" s="229"/>
      <c r="C12" s="231">
        <f>+'Cost budget'!C12</f>
        <v>0</v>
      </c>
      <c r="D12" s="230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>
        <f t="shared" si="4"/>
        <v>0</v>
      </c>
      <c r="Q12" s="150">
        <f t="shared" si="5"/>
        <v>0</v>
      </c>
      <c r="R12" s="69"/>
    </row>
    <row r="13" spans="1:18" ht="15.6" x14ac:dyDescent="0.25">
      <c r="A13" s="148" t="s">
        <v>221</v>
      </c>
      <c r="B13" s="229"/>
      <c r="C13" s="231">
        <f>+'Cost budget'!C13</f>
        <v>0</v>
      </c>
      <c r="D13" s="230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2">
        <f t="shared" si="4"/>
        <v>0</v>
      </c>
      <c r="Q13" s="150">
        <f t="shared" si="5"/>
        <v>0</v>
      </c>
      <c r="R13" s="69"/>
    </row>
    <row r="14" spans="1:18" ht="15.6" x14ac:dyDescent="0.25">
      <c r="A14" s="148" t="s">
        <v>156</v>
      </c>
      <c r="B14" s="229"/>
      <c r="C14" s="233">
        <f>+'Cost budget'!B17-'Liquidity budget'!C10-'Liquidity budget'!C9-'Liquidity budget'!C8-'Liquidity budget'!C7</f>
        <v>0</v>
      </c>
      <c r="D14" s="230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>
        <f t="shared" si="3"/>
        <v>0</v>
      </c>
      <c r="Q14" s="150">
        <f t="shared" si="0"/>
        <v>0</v>
      </c>
      <c r="R14" s="69"/>
    </row>
    <row r="15" spans="1:18" ht="15.6" x14ac:dyDescent="0.25">
      <c r="A15" s="148" t="s">
        <v>165</v>
      </c>
      <c r="B15" s="229"/>
      <c r="C15" s="233"/>
      <c r="D15" s="230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2">
        <f t="shared" si="3"/>
        <v>0</v>
      </c>
      <c r="Q15" s="150">
        <f t="shared" si="0"/>
        <v>0</v>
      </c>
      <c r="R15" s="69"/>
    </row>
    <row r="16" spans="1:18" ht="15.6" x14ac:dyDescent="0.25">
      <c r="A16" s="148" t="s">
        <v>163</v>
      </c>
      <c r="B16" s="229"/>
      <c r="C16" s="233"/>
      <c r="D16" s="230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2">
        <f t="shared" si="3"/>
        <v>0</v>
      </c>
      <c r="Q16" s="150">
        <f t="shared" si="0"/>
        <v>0</v>
      </c>
      <c r="R16" s="69"/>
    </row>
    <row r="17" spans="1:18" ht="15.6" x14ac:dyDescent="0.25">
      <c r="A17" s="148" t="s">
        <v>166</v>
      </c>
      <c r="B17" s="229"/>
      <c r="C17" s="233"/>
      <c r="D17" s="230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2">
        <f t="shared" si="3"/>
        <v>0</v>
      </c>
      <c r="Q17" s="150">
        <f t="shared" si="0"/>
        <v>0</v>
      </c>
      <c r="R17" s="69"/>
    </row>
    <row r="18" spans="1:18" ht="15.6" x14ac:dyDescent="0.25">
      <c r="A18" s="148" t="s">
        <v>170</v>
      </c>
      <c r="B18" s="229"/>
      <c r="C18" s="233"/>
      <c r="D18" s="230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2">
        <f t="shared" si="3"/>
        <v>0</v>
      </c>
      <c r="Q18" s="150">
        <f t="shared" si="0"/>
        <v>0</v>
      </c>
      <c r="R18" s="69"/>
    </row>
    <row r="19" spans="1:18" ht="15.6" x14ac:dyDescent="0.25">
      <c r="A19" s="148" t="s">
        <v>161</v>
      </c>
      <c r="B19" s="232"/>
      <c r="C19" s="233"/>
      <c r="D19" s="230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>
        <f t="shared" si="3"/>
        <v>0</v>
      </c>
      <c r="Q19" s="150">
        <f>C19-P19</f>
        <v>0</v>
      </c>
      <c r="R19" s="69"/>
    </row>
    <row r="20" spans="1:18" ht="15.6" x14ac:dyDescent="0.25">
      <c r="A20" s="148" t="s">
        <v>156</v>
      </c>
      <c r="B20" s="170" t="s">
        <v>184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2">
        <f t="shared" si="3"/>
        <v>0</v>
      </c>
      <c r="Q20" s="150"/>
      <c r="R20" s="69"/>
    </row>
    <row r="21" spans="1:18" ht="15.6" x14ac:dyDescent="0.25">
      <c r="A21" s="148" t="s">
        <v>162</v>
      </c>
      <c r="B21" s="149" t="s">
        <v>185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2">
        <f t="shared" si="3"/>
        <v>0</v>
      </c>
      <c r="Q21" s="150">
        <f>C21-P21</f>
        <v>0</v>
      </c>
      <c r="R21" s="69"/>
    </row>
    <row r="22" spans="1:18" ht="17.399999999999999" customHeight="1" x14ac:dyDescent="0.25">
      <c r="A22" s="148" t="s">
        <v>158</v>
      </c>
      <c r="B22" s="149" t="s">
        <v>169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2">
        <f t="shared" si="3"/>
        <v>0</v>
      </c>
      <c r="Q22" s="150">
        <f t="shared" si="0"/>
        <v>0</v>
      </c>
      <c r="R22" s="69"/>
    </row>
    <row r="23" spans="1:18" ht="15.6" x14ac:dyDescent="0.25">
      <c r="A23" s="148" t="s">
        <v>159</v>
      </c>
      <c r="B23" s="149" t="s">
        <v>168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2">
        <f t="shared" si="3"/>
        <v>0</v>
      </c>
      <c r="Q23" s="150">
        <f t="shared" si="0"/>
        <v>0</v>
      </c>
      <c r="R23" s="69"/>
    </row>
    <row r="24" spans="1:18" ht="16.2" thickBot="1" x14ac:dyDescent="0.3">
      <c r="A24" s="144" t="s">
        <v>160</v>
      </c>
      <c r="B24" s="145" t="s">
        <v>167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>
        <f t="shared" si="3"/>
        <v>0</v>
      </c>
      <c r="Q24" s="147">
        <f t="shared" si="0"/>
        <v>0</v>
      </c>
      <c r="R24" s="69"/>
    </row>
    <row r="25" spans="1:18" s="166" customFormat="1" ht="17.399999999999999" thickBot="1" x14ac:dyDescent="0.35">
      <c r="A25" s="197" t="s">
        <v>181</v>
      </c>
      <c r="B25" s="198"/>
      <c r="C25" s="199"/>
      <c r="D25" s="161">
        <f>SUM(D7:D24)</f>
        <v>0</v>
      </c>
      <c r="E25" s="162">
        <f>SUM(E7:E24)</f>
        <v>0</v>
      </c>
      <c r="F25" s="162">
        <f>SUM(F7:F24)</f>
        <v>0</v>
      </c>
      <c r="G25" s="162">
        <f>SUM(G7:G24)</f>
        <v>0</v>
      </c>
      <c r="H25" s="162">
        <f>SUM(H7:H24)</f>
        <v>0</v>
      </c>
      <c r="I25" s="162">
        <f>SUM(I7:I24)</f>
        <v>0</v>
      </c>
      <c r="J25" s="162">
        <f>SUM(J7:J24)</f>
        <v>0</v>
      </c>
      <c r="K25" s="162">
        <f>SUM(K7:K24)</f>
        <v>0</v>
      </c>
      <c r="L25" s="162">
        <f>SUM(L7:L24)</f>
        <v>0</v>
      </c>
      <c r="M25" s="162">
        <f>SUM(M7:M24)</f>
        <v>0</v>
      </c>
      <c r="N25" s="162">
        <f>SUM(N7:N24)</f>
        <v>0</v>
      </c>
      <c r="O25" s="163">
        <f>SUM(O7:O24)</f>
        <v>0</v>
      </c>
      <c r="P25" s="164">
        <f>SUM(P7:P24)</f>
        <v>0</v>
      </c>
      <c r="Q25" s="165">
        <f t="shared" si="0"/>
        <v>0</v>
      </c>
    </row>
    <row r="26" spans="1:18" ht="30" customHeight="1" x14ac:dyDescent="0.3">
      <c r="A26" s="203" t="s">
        <v>153</v>
      </c>
      <c r="B26" s="204"/>
      <c r="C26" s="205"/>
      <c r="D26" s="141"/>
      <c r="E26" s="152">
        <f>D28</f>
        <v>0</v>
      </c>
      <c r="F26" s="152">
        <f>E28</f>
        <v>0</v>
      </c>
      <c r="G26" s="152">
        <f>F28</f>
        <v>0</v>
      </c>
      <c r="H26" s="152">
        <f>G28</f>
        <v>0</v>
      </c>
      <c r="I26" s="152">
        <f>H28</f>
        <v>0</v>
      </c>
      <c r="J26" s="152">
        <f t="shared" ref="J26:Q26" si="6">I28</f>
        <v>0</v>
      </c>
      <c r="K26" s="152">
        <f t="shared" si="6"/>
        <v>0</v>
      </c>
      <c r="L26" s="152">
        <f t="shared" si="6"/>
        <v>0</v>
      </c>
      <c r="M26" s="152">
        <f t="shared" si="6"/>
        <v>0</v>
      </c>
      <c r="N26" s="152">
        <f t="shared" si="6"/>
        <v>0</v>
      </c>
      <c r="O26" s="153">
        <f t="shared" si="6"/>
        <v>0</v>
      </c>
      <c r="P26" s="154">
        <f t="shared" si="6"/>
        <v>0</v>
      </c>
      <c r="Q26" s="155">
        <f t="shared" si="6"/>
        <v>0</v>
      </c>
      <c r="R26" s="69"/>
    </row>
    <row r="27" spans="1:18" ht="16.2" thickBot="1" x14ac:dyDescent="0.3">
      <c r="A27" s="206" t="s">
        <v>154</v>
      </c>
      <c r="B27" s="207"/>
      <c r="C27" s="208"/>
      <c r="D27" s="156">
        <f>D6-D25</f>
        <v>0</v>
      </c>
      <c r="E27" s="157">
        <f>E6-E25</f>
        <v>0</v>
      </c>
      <c r="F27" s="157">
        <f>F6-F25</f>
        <v>0</v>
      </c>
      <c r="G27" s="157">
        <f>G6-G25</f>
        <v>0</v>
      </c>
      <c r="H27" s="157">
        <f>H6-H25</f>
        <v>0</v>
      </c>
      <c r="I27" s="157">
        <f>I6-I25</f>
        <v>0</v>
      </c>
      <c r="J27" s="157">
        <f>J6-J25</f>
        <v>0</v>
      </c>
      <c r="K27" s="157">
        <f>K6-K25</f>
        <v>0</v>
      </c>
      <c r="L27" s="157">
        <f>L6-L25</f>
        <v>0</v>
      </c>
      <c r="M27" s="157">
        <f>M6-M25</f>
        <v>0</v>
      </c>
      <c r="N27" s="157">
        <f>N6-N25</f>
        <v>0</v>
      </c>
      <c r="O27" s="158">
        <f>O6-O25</f>
        <v>0</v>
      </c>
      <c r="P27" s="146">
        <f>P6-P25</f>
        <v>0</v>
      </c>
      <c r="Q27" s="147">
        <f>Q6-Q25</f>
        <v>0</v>
      </c>
      <c r="R27" s="69"/>
    </row>
    <row r="28" spans="1:18" s="168" customFormat="1" ht="34.200000000000003" customHeight="1" thickBot="1" x14ac:dyDescent="0.35">
      <c r="A28" s="209" t="s">
        <v>182</v>
      </c>
      <c r="B28" s="210"/>
      <c r="C28" s="211"/>
      <c r="D28" s="161">
        <f t="shared" ref="D28:Q28" si="7">SUM(D26:D27)</f>
        <v>0</v>
      </c>
      <c r="E28" s="162">
        <f t="shared" si="7"/>
        <v>0</v>
      </c>
      <c r="F28" s="162">
        <f t="shared" si="7"/>
        <v>0</v>
      </c>
      <c r="G28" s="162">
        <f t="shared" si="7"/>
        <v>0</v>
      </c>
      <c r="H28" s="162">
        <f t="shared" si="7"/>
        <v>0</v>
      </c>
      <c r="I28" s="162">
        <f t="shared" si="7"/>
        <v>0</v>
      </c>
      <c r="J28" s="162">
        <f t="shared" si="7"/>
        <v>0</v>
      </c>
      <c r="K28" s="162">
        <f t="shared" si="7"/>
        <v>0</v>
      </c>
      <c r="L28" s="162">
        <f t="shared" si="7"/>
        <v>0</v>
      </c>
      <c r="M28" s="162">
        <f t="shared" si="7"/>
        <v>0</v>
      </c>
      <c r="N28" s="162">
        <f t="shared" si="7"/>
        <v>0</v>
      </c>
      <c r="O28" s="163">
        <f t="shared" si="7"/>
        <v>0</v>
      </c>
      <c r="P28" s="164">
        <f t="shared" si="7"/>
        <v>0</v>
      </c>
      <c r="Q28" s="167">
        <f t="shared" si="7"/>
        <v>0</v>
      </c>
    </row>
    <row r="29" spans="1:18" x14ac:dyDescent="0.25">
      <c r="A29" s="18"/>
      <c r="B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Q29" s="18"/>
    </row>
    <row r="30" spans="1:18" ht="17.399999999999999" customHeight="1" x14ac:dyDescent="0.25">
      <c r="A30" s="194" t="s">
        <v>40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</row>
    <row r="32" spans="1:18" ht="17.399999999999999" x14ac:dyDescent="0.25">
      <c r="A32" s="202" t="s">
        <v>186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</row>
  </sheetData>
  <mergeCells count="11">
    <mergeCell ref="A32:Q32"/>
    <mergeCell ref="C14:C19"/>
    <mergeCell ref="A26:C26"/>
    <mergeCell ref="A27:C27"/>
    <mergeCell ref="A28:C28"/>
    <mergeCell ref="A25:C25"/>
    <mergeCell ref="A6:C6"/>
    <mergeCell ref="A30:Q30"/>
    <mergeCell ref="A1:Q1"/>
    <mergeCell ref="B7:B19"/>
    <mergeCell ref="B4: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A3AC-4601-4F7F-9756-CE0784D1622A}">
  <dimension ref="A1:P37"/>
  <sheetViews>
    <sheetView workbookViewId="0">
      <selection activeCell="B13" sqref="B13"/>
    </sheetView>
  </sheetViews>
  <sheetFormatPr baseColWidth="10" defaultColWidth="9.109375" defaultRowHeight="13.2" x14ac:dyDescent="0.25"/>
  <cols>
    <col min="1" max="1" width="67.5546875" customWidth="1"/>
    <col min="2" max="2" width="14.44140625" style="137" customWidth="1"/>
    <col min="3" max="14" width="10.6640625" customWidth="1"/>
    <col min="15" max="15" width="10.6640625" style="2" customWidth="1"/>
    <col min="16" max="16" width="12.77734375" customWidth="1"/>
  </cols>
  <sheetData>
    <row r="1" spans="1:16" ht="30" x14ac:dyDescent="0.25">
      <c r="A1" s="196" t="s">
        <v>202</v>
      </c>
      <c r="B1" s="196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6" ht="13.8" x14ac:dyDescent="0.25">
      <c r="A2" s="100"/>
      <c r="B2" s="138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P2" s="18"/>
    </row>
    <row r="3" spans="1:16" ht="17.399999999999999" x14ac:dyDescent="0.25">
      <c r="A3" s="187" t="s">
        <v>194</v>
      </c>
      <c r="B3" s="187" t="s">
        <v>193</v>
      </c>
      <c r="O3"/>
    </row>
    <row r="4" spans="1:16" s="166" customFormat="1" ht="16.8" x14ac:dyDescent="0.3">
      <c r="A4" s="189" t="s">
        <v>201</v>
      </c>
      <c r="B4" s="190"/>
    </row>
    <row r="5" spans="1:16" s="166" customFormat="1" ht="16.8" x14ac:dyDescent="0.3">
      <c r="A5" s="189" t="s">
        <v>91</v>
      </c>
      <c r="B5" s="190"/>
    </row>
    <row r="6" spans="1:16" s="166" customFormat="1" ht="16.8" x14ac:dyDescent="0.3">
      <c r="A6" s="175" t="s">
        <v>204</v>
      </c>
      <c r="B6" s="183">
        <f>SUM(B4:B5)</f>
        <v>0</v>
      </c>
    </row>
    <row r="7" spans="1:16" s="136" customFormat="1" ht="15" x14ac:dyDescent="0.25">
      <c r="A7" s="174" t="s">
        <v>188</v>
      </c>
      <c r="B7" s="178">
        <f>+B25</f>
        <v>0</v>
      </c>
      <c r="C7" s="151"/>
    </row>
    <row r="8" spans="1:16" ht="15" x14ac:dyDescent="0.25">
      <c r="A8" s="174" t="s">
        <v>189</v>
      </c>
      <c r="B8" s="178">
        <f>+B31</f>
        <v>0</v>
      </c>
      <c r="C8" s="69"/>
      <c r="O8"/>
    </row>
    <row r="9" spans="1:16" ht="15" x14ac:dyDescent="0.25">
      <c r="A9" s="174" t="s">
        <v>206</v>
      </c>
      <c r="B9" s="178">
        <f>+B37</f>
        <v>0</v>
      </c>
      <c r="C9" s="69"/>
      <c r="O9"/>
    </row>
    <row r="10" spans="1:16" ht="16.8" x14ac:dyDescent="0.25">
      <c r="A10" s="175" t="s">
        <v>203</v>
      </c>
      <c r="B10" s="183">
        <f>SUM(B7:B9)</f>
        <v>0</v>
      </c>
      <c r="C10" s="69"/>
      <c r="O10"/>
    </row>
    <row r="11" spans="1:16" ht="15.6" x14ac:dyDescent="0.25">
      <c r="A11" s="177" t="s">
        <v>205</v>
      </c>
      <c r="B11" s="188">
        <f>+B6-B10</f>
        <v>0</v>
      </c>
      <c r="C11" s="69"/>
      <c r="O11"/>
    </row>
    <row r="12" spans="1:16" ht="15" x14ac:dyDescent="0.25">
      <c r="A12" s="174" t="s">
        <v>190</v>
      </c>
      <c r="B12" s="105"/>
      <c r="C12" s="69"/>
      <c r="O12"/>
    </row>
    <row r="13" spans="1:16" ht="15" x14ac:dyDescent="0.25">
      <c r="A13" s="174" t="s">
        <v>207</v>
      </c>
      <c r="B13" s="105"/>
      <c r="C13" s="69"/>
      <c r="O13"/>
    </row>
    <row r="14" spans="1:16" ht="15.6" x14ac:dyDescent="0.25">
      <c r="A14" s="177" t="s">
        <v>209</v>
      </c>
      <c r="B14" s="188">
        <f>SUM(B12:B13)</f>
        <v>0</v>
      </c>
      <c r="C14" s="69"/>
      <c r="O14"/>
    </row>
    <row r="15" spans="1:16" ht="15.6" x14ac:dyDescent="0.25">
      <c r="A15" s="177" t="s">
        <v>208</v>
      </c>
      <c r="B15" s="188">
        <f>+B6+B14-B10</f>
        <v>0</v>
      </c>
      <c r="C15" s="69"/>
      <c r="O15"/>
    </row>
    <row r="16" spans="1:16" x14ac:dyDescent="0.25">
      <c r="A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P16" s="18"/>
    </row>
    <row r="17" spans="1:16" ht="17.399999999999999" customHeight="1" x14ac:dyDescent="0.25">
      <c r="A17" s="193" t="s">
        <v>40</v>
      </c>
      <c r="B17" s="194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</row>
    <row r="19" spans="1:16" ht="17.399999999999999" x14ac:dyDescent="0.25">
      <c r="A19" s="214" t="s">
        <v>210</v>
      </c>
      <c r="B19" s="214"/>
    </row>
    <row r="20" spans="1:16" ht="15.6" x14ac:dyDescent="0.25">
      <c r="A20" s="212" t="s">
        <v>188</v>
      </c>
      <c r="B20" s="213"/>
    </row>
    <row r="21" spans="1:16" ht="15.6" x14ac:dyDescent="0.25">
      <c r="A21" s="174" t="s">
        <v>212</v>
      </c>
      <c r="B21" s="190"/>
    </row>
    <row r="22" spans="1:16" ht="15.6" x14ac:dyDescent="0.25">
      <c r="A22" s="174" t="s">
        <v>213</v>
      </c>
      <c r="B22" s="190"/>
    </row>
    <row r="23" spans="1:16" ht="15.6" x14ac:dyDescent="0.25">
      <c r="A23" s="174" t="s">
        <v>214</v>
      </c>
      <c r="B23" s="190"/>
    </row>
    <row r="24" spans="1:16" ht="15.6" x14ac:dyDescent="0.25">
      <c r="A24" s="174" t="s">
        <v>215</v>
      </c>
      <c r="B24" s="190"/>
    </row>
    <row r="25" spans="1:16" ht="15.6" x14ac:dyDescent="0.25">
      <c r="A25" s="177" t="s">
        <v>211</v>
      </c>
      <c r="B25" s="183">
        <f>SUM(B21:B24)</f>
        <v>0</v>
      </c>
    </row>
    <row r="26" spans="1:16" ht="15.6" x14ac:dyDescent="0.25">
      <c r="A26" s="212" t="s">
        <v>189</v>
      </c>
      <c r="B26" s="213"/>
    </row>
    <row r="27" spans="1:16" ht="15.6" x14ac:dyDescent="0.25">
      <c r="A27" s="174" t="s">
        <v>212</v>
      </c>
      <c r="B27" s="190"/>
    </row>
    <row r="28" spans="1:16" ht="15.6" x14ac:dyDescent="0.25">
      <c r="A28" s="174" t="s">
        <v>213</v>
      </c>
      <c r="B28" s="190"/>
    </row>
    <row r="29" spans="1:16" ht="15.6" x14ac:dyDescent="0.25">
      <c r="A29" s="174" t="s">
        <v>214</v>
      </c>
      <c r="B29" s="190"/>
    </row>
    <row r="30" spans="1:16" ht="15.6" x14ac:dyDescent="0.25">
      <c r="A30" s="174" t="s">
        <v>215</v>
      </c>
      <c r="B30" s="190"/>
    </row>
    <row r="31" spans="1:16" ht="15.6" x14ac:dyDescent="0.25">
      <c r="A31" s="177" t="s">
        <v>216</v>
      </c>
      <c r="B31" s="183">
        <f>SUM(B27:B30)</f>
        <v>0</v>
      </c>
    </row>
    <row r="32" spans="1:16" ht="15.6" x14ac:dyDescent="0.25">
      <c r="A32" s="212" t="s">
        <v>206</v>
      </c>
      <c r="B32" s="213"/>
    </row>
    <row r="33" spans="1:2" ht="15.6" x14ac:dyDescent="0.25">
      <c r="A33" s="174" t="s">
        <v>212</v>
      </c>
      <c r="B33" s="190"/>
    </row>
    <row r="34" spans="1:2" ht="15.6" x14ac:dyDescent="0.25">
      <c r="A34" s="174" t="s">
        <v>213</v>
      </c>
      <c r="B34" s="190"/>
    </row>
    <row r="35" spans="1:2" ht="15.6" x14ac:dyDescent="0.25">
      <c r="A35" s="174" t="s">
        <v>214</v>
      </c>
      <c r="B35" s="190"/>
    </row>
    <row r="36" spans="1:2" ht="15.6" x14ac:dyDescent="0.25">
      <c r="A36" s="174" t="s">
        <v>215</v>
      </c>
      <c r="B36" s="190"/>
    </row>
    <row r="37" spans="1:2" ht="15.6" x14ac:dyDescent="0.25">
      <c r="A37" s="177" t="s">
        <v>217</v>
      </c>
      <c r="B37" s="183">
        <f>SUM(B33:B36)</f>
        <v>0</v>
      </c>
    </row>
  </sheetData>
  <mergeCells count="6">
    <mergeCell ref="A1:B1"/>
    <mergeCell ref="A32:B32"/>
    <mergeCell ref="A17:B17"/>
    <mergeCell ref="A19:B19"/>
    <mergeCell ref="A20:B20"/>
    <mergeCell ref="A26:B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9EF1-994D-48F4-ABAF-97B27AB90AA4}">
  <dimension ref="A1:N39"/>
  <sheetViews>
    <sheetView workbookViewId="0">
      <selection activeCell="F18" sqref="F18"/>
    </sheetView>
  </sheetViews>
  <sheetFormatPr baseColWidth="10" defaultColWidth="9.109375" defaultRowHeight="13.2" x14ac:dyDescent="0.25"/>
  <cols>
    <col min="1" max="1" width="67.5546875" customWidth="1"/>
    <col min="2" max="2" width="14.44140625" style="137" customWidth="1"/>
    <col min="3" max="12" width="10.6640625" customWidth="1"/>
    <col min="13" max="13" width="10.6640625" style="2" customWidth="1"/>
    <col min="14" max="14" width="12.77734375" customWidth="1"/>
  </cols>
  <sheetData>
    <row r="1" spans="1:14" ht="30" x14ac:dyDescent="0.25">
      <c r="A1" s="196" t="s">
        <v>200</v>
      </c>
      <c r="B1" s="196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ht="13.8" x14ac:dyDescent="0.25">
      <c r="A2" s="100"/>
      <c r="B2" s="138"/>
      <c r="C2" s="100"/>
      <c r="D2" s="100"/>
      <c r="E2" s="100"/>
      <c r="F2" s="100"/>
      <c r="G2" s="100"/>
      <c r="H2" s="100"/>
      <c r="I2" s="100"/>
      <c r="J2" s="100"/>
      <c r="K2" s="100"/>
      <c r="L2" s="100"/>
      <c r="N2" s="18"/>
    </row>
    <row r="3" spans="1:14" ht="17.399999999999999" x14ac:dyDescent="0.25">
      <c r="A3" s="186" t="s">
        <v>194</v>
      </c>
      <c r="B3" s="110" t="s">
        <v>193</v>
      </c>
      <c r="M3"/>
    </row>
    <row r="4" spans="1:14" ht="15" x14ac:dyDescent="0.25">
      <c r="A4" s="174" t="s">
        <v>198</v>
      </c>
      <c r="B4" s="179" t="e">
        <f>(((IF('Sales budget'!C17&gt;0,'Sales budget'!B17-B5,(IF('Sales budget'!C18&gt;0,'Sales budget'!B18-B5,)))))/A23)</f>
        <v>#DIV/0!</v>
      </c>
      <c r="C4" s="69"/>
      <c r="M4"/>
    </row>
    <row r="5" spans="1:14" ht="15" x14ac:dyDescent="0.25">
      <c r="A5" s="176" t="s">
        <v>195</v>
      </c>
      <c r="B5" s="179">
        <f>+'Sales budget'!B11</f>
        <v>0</v>
      </c>
      <c r="C5" s="69"/>
      <c r="M5"/>
    </row>
    <row r="6" spans="1:14" s="166" customFormat="1" ht="16.8" x14ac:dyDescent="0.3">
      <c r="A6" s="175" t="s">
        <v>196</v>
      </c>
      <c r="B6" s="180" t="e">
        <f>B4+B5</f>
        <v>#DIV/0!</v>
      </c>
    </row>
    <row r="7" spans="1:14" s="166" customFormat="1" ht="16.8" x14ac:dyDescent="0.3">
      <c r="A7" s="112" t="s">
        <v>89</v>
      </c>
      <c r="B7" s="181">
        <f>+'Cost budget'!C3</f>
        <v>0</v>
      </c>
    </row>
    <row r="8" spans="1:14" s="166" customFormat="1" ht="16.8" x14ac:dyDescent="0.3">
      <c r="A8" s="112" t="s">
        <v>90</v>
      </c>
      <c r="B8" s="181">
        <f>+'Cost budget'!C4</f>
        <v>0</v>
      </c>
    </row>
    <row r="9" spans="1:14" ht="16.8" x14ac:dyDescent="0.25">
      <c r="A9" s="112" t="s">
        <v>91</v>
      </c>
      <c r="B9" s="181">
        <f>+'Cost budget'!C5</f>
        <v>0</v>
      </c>
      <c r="C9" s="69"/>
      <c r="M9"/>
    </row>
    <row r="10" spans="1:14" s="136" customFormat="1" ht="16.8" x14ac:dyDescent="0.25">
      <c r="A10" s="112" t="s">
        <v>92</v>
      </c>
      <c r="B10" s="181">
        <f>+'Cost budget'!C6</f>
        <v>0</v>
      </c>
      <c r="C10" s="151"/>
    </row>
    <row r="11" spans="1:14" s="136" customFormat="1" ht="16.8" x14ac:dyDescent="0.25">
      <c r="A11" s="112" t="s">
        <v>93</v>
      </c>
      <c r="B11" s="181">
        <f>+'Cost budget'!C7</f>
        <v>0</v>
      </c>
      <c r="C11" s="151"/>
    </row>
    <row r="12" spans="1:14" s="136" customFormat="1" ht="16.8" x14ac:dyDescent="0.25">
      <c r="A12" s="112" t="s">
        <v>42</v>
      </c>
      <c r="B12" s="181">
        <f>+'Cost budget'!C8</f>
        <v>0</v>
      </c>
      <c r="C12" s="151"/>
    </row>
    <row r="13" spans="1:14" s="136" customFormat="1" ht="16.8" x14ac:dyDescent="0.25">
      <c r="A13" s="112" t="s">
        <v>126</v>
      </c>
      <c r="B13" s="181">
        <f>+'Cost budget'!C9</f>
        <v>0</v>
      </c>
      <c r="C13" s="151"/>
    </row>
    <row r="14" spans="1:14" s="136" customFormat="1" ht="16.8" x14ac:dyDescent="0.25">
      <c r="A14" s="112" t="s">
        <v>179</v>
      </c>
      <c r="B14" s="181">
        <f>+'Cost budget'!C10</f>
        <v>0</v>
      </c>
      <c r="C14" s="151"/>
    </row>
    <row r="15" spans="1:14" s="136" customFormat="1" ht="16.8" x14ac:dyDescent="0.25">
      <c r="A15" s="148" t="s">
        <v>164</v>
      </c>
      <c r="B15" s="181">
        <f>+'Cost budget'!C12</f>
        <v>0</v>
      </c>
      <c r="C15" s="151"/>
    </row>
    <row r="16" spans="1:14" s="136" customFormat="1" ht="16.8" x14ac:dyDescent="0.25">
      <c r="A16" s="112" t="s">
        <v>94</v>
      </c>
      <c r="B16" s="181">
        <f>+'Cost budget'!C14</f>
        <v>0</v>
      </c>
      <c r="C16" s="151"/>
    </row>
    <row r="17" spans="1:13" s="136" customFormat="1" ht="16.8" x14ac:dyDescent="0.25">
      <c r="A17" s="112" t="s">
        <v>127</v>
      </c>
      <c r="B17" s="181">
        <f>+'Cost budget'!C15</f>
        <v>0</v>
      </c>
      <c r="C17" s="151"/>
    </row>
    <row r="18" spans="1:13" s="136" customFormat="1" ht="16.8" x14ac:dyDescent="0.25">
      <c r="A18" s="112" t="s">
        <v>131</v>
      </c>
      <c r="B18" s="181">
        <f>+'Cost budget'!C16</f>
        <v>0</v>
      </c>
      <c r="C18" s="151"/>
    </row>
    <row r="19" spans="1:13" s="136" customFormat="1" ht="16.8" x14ac:dyDescent="0.25">
      <c r="A19" s="177" t="s">
        <v>197</v>
      </c>
      <c r="B19" s="180">
        <f>SUM(B7:B18)</f>
        <v>0</v>
      </c>
      <c r="C19" s="151"/>
    </row>
    <row r="20" spans="1:13" s="136" customFormat="1" ht="15.6" x14ac:dyDescent="0.25">
      <c r="A20" s="177" t="s">
        <v>95</v>
      </c>
      <c r="B20" s="182" t="e">
        <f>+B6-B19</f>
        <v>#DIV/0!</v>
      </c>
      <c r="C20" s="151"/>
    </row>
    <row r="21" spans="1:13" s="136" customFormat="1" ht="16.8" x14ac:dyDescent="0.25">
      <c r="A21" s="112" t="s">
        <v>121</v>
      </c>
      <c r="B21" s="181">
        <f>+'Sales budget'!B22</f>
        <v>0</v>
      </c>
      <c r="C21" s="151"/>
    </row>
    <row r="22" spans="1:13" ht="16.8" x14ac:dyDescent="0.25">
      <c r="A22" s="112" t="s">
        <v>96</v>
      </c>
      <c r="B22" s="181">
        <f>+'Sales budget'!B23</f>
        <v>0</v>
      </c>
      <c r="C22" s="69"/>
      <c r="M22"/>
    </row>
    <row r="23" spans="1:13" ht="16.8" x14ac:dyDescent="0.25">
      <c r="A23" s="112" t="s">
        <v>97</v>
      </c>
      <c r="B23" s="181">
        <f>+'Sales budget'!B24</f>
        <v>0</v>
      </c>
      <c r="C23" s="69"/>
      <c r="M23"/>
    </row>
    <row r="24" spans="1:13" ht="15.6" x14ac:dyDescent="0.25">
      <c r="A24" s="106" t="s">
        <v>98</v>
      </c>
      <c r="B24" s="182">
        <f>SUM(B21:B23)</f>
        <v>0</v>
      </c>
      <c r="C24" s="69"/>
      <c r="M24"/>
    </row>
    <row r="25" spans="1:13" ht="15" x14ac:dyDescent="0.25">
      <c r="A25" s="112" t="s">
        <v>123</v>
      </c>
      <c r="B25" s="179">
        <f>+'Sales budget'!B26</f>
        <v>0</v>
      </c>
      <c r="C25" s="69"/>
      <c r="M25"/>
    </row>
    <row r="26" spans="1:13" ht="15" x14ac:dyDescent="0.25">
      <c r="A26" s="112" t="s">
        <v>124</v>
      </c>
      <c r="B26" s="179">
        <f>+'Sales budget'!B27</f>
        <v>0</v>
      </c>
      <c r="C26" s="69"/>
      <c r="M26"/>
    </row>
    <row r="27" spans="1:13" ht="15" x14ac:dyDescent="0.25">
      <c r="A27" s="112" t="s">
        <v>99</v>
      </c>
      <c r="B27" s="179">
        <f>+'Sales budget'!B28</f>
        <v>0</v>
      </c>
      <c r="C27" s="69"/>
      <c r="M27"/>
    </row>
    <row r="28" spans="1:13" ht="15" x14ac:dyDescent="0.25">
      <c r="A28" s="112" t="s">
        <v>100</v>
      </c>
      <c r="B28" s="179">
        <f>+'Sales budget'!B29</f>
        <v>0</v>
      </c>
      <c r="C28" s="69"/>
      <c r="M28"/>
    </row>
    <row r="29" spans="1:13" ht="15.6" x14ac:dyDescent="0.25">
      <c r="A29" s="106" t="s">
        <v>101</v>
      </c>
      <c r="B29" s="184">
        <f>SUM(B25:B28)</f>
        <v>0</v>
      </c>
      <c r="C29" s="69"/>
      <c r="M29"/>
    </row>
    <row r="30" spans="1:13" ht="15.6" x14ac:dyDescent="0.25">
      <c r="A30" s="106" t="s">
        <v>191</v>
      </c>
      <c r="B30" s="184">
        <f>+B29-B24</f>
        <v>0</v>
      </c>
      <c r="C30" s="69"/>
      <c r="M30"/>
    </row>
    <row r="31" spans="1:13" ht="16.8" x14ac:dyDescent="0.25">
      <c r="A31" s="107" t="s">
        <v>103</v>
      </c>
      <c r="B31" s="184" t="e">
        <f>+B20-B30</f>
        <v>#DIV/0!</v>
      </c>
      <c r="C31" s="69"/>
      <c r="M31"/>
    </row>
    <row r="32" spans="1:13" ht="15" x14ac:dyDescent="0.25">
      <c r="A32" s="112" t="s">
        <v>104</v>
      </c>
      <c r="B32" s="185" t="e">
        <f>+'Sales budget'!B34</f>
        <v>#DIV/0!</v>
      </c>
      <c r="C32" s="69"/>
      <c r="M32"/>
    </row>
    <row r="33" spans="1:14" ht="15.6" x14ac:dyDescent="0.25">
      <c r="A33" s="106" t="s">
        <v>105</v>
      </c>
      <c r="B33" s="184" t="e">
        <f>+B31-B32</f>
        <v>#DIV/0!</v>
      </c>
      <c r="C33" s="69"/>
      <c r="M33"/>
    </row>
    <row r="34" spans="1:14" ht="15" x14ac:dyDescent="0.25">
      <c r="A34" s="112" t="s">
        <v>106</v>
      </c>
      <c r="B34" s="185">
        <f>+'Sales budget'!B36</f>
        <v>0</v>
      </c>
      <c r="C34" s="69"/>
      <c r="M34"/>
    </row>
    <row r="35" spans="1:14" ht="15" x14ac:dyDescent="0.25">
      <c r="A35" s="112" t="s">
        <v>107</v>
      </c>
      <c r="B35" s="185">
        <f>+'Sales budget'!B37</f>
        <v>0</v>
      </c>
      <c r="C35" s="69"/>
      <c r="M35"/>
    </row>
    <row r="36" spans="1:14" s="166" customFormat="1" ht="16.8" x14ac:dyDescent="0.3">
      <c r="A36" s="112" t="s">
        <v>108</v>
      </c>
      <c r="B36" s="185">
        <f>+'Sales budget'!B38</f>
        <v>0</v>
      </c>
    </row>
    <row r="37" spans="1:14" ht="15.6" x14ac:dyDescent="0.25">
      <c r="A37" s="106" t="s">
        <v>199</v>
      </c>
      <c r="B37" s="184" t="e">
        <f>+B33-B34-B35-B36</f>
        <v>#DIV/0!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N37" s="18"/>
    </row>
    <row r="38" spans="1:14" x14ac:dyDescent="0.25">
      <c r="A38" s="18"/>
    </row>
    <row r="39" spans="1:14" x14ac:dyDescent="0.25">
      <c r="A39" s="1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2"/>
  <sheetViews>
    <sheetView workbookViewId="0">
      <selection activeCell="A19" sqref="A19"/>
    </sheetView>
  </sheetViews>
  <sheetFormatPr baseColWidth="10" defaultColWidth="9.109375" defaultRowHeight="13.2" x14ac:dyDescent="0.25"/>
  <sheetData>
    <row r="1" spans="1:2" ht="17.399999999999999" x14ac:dyDescent="0.3">
      <c r="A1" s="36" t="s">
        <v>4</v>
      </c>
    </row>
    <row r="2" spans="1:2" ht="17.399999999999999" x14ac:dyDescent="0.3">
      <c r="A2" s="17"/>
      <c r="B2" s="18" t="s">
        <v>76</v>
      </c>
    </row>
    <row r="3" spans="1:2" ht="15.6" x14ac:dyDescent="0.3">
      <c r="A3" s="15" t="s">
        <v>5</v>
      </c>
    </row>
    <row r="4" spans="1:2" ht="15.6" x14ac:dyDescent="0.3">
      <c r="A4" s="15"/>
    </row>
    <row r="5" spans="1:2" x14ac:dyDescent="0.25">
      <c r="A5" s="2" t="s">
        <v>24</v>
      </c>
    </row>
    <row r="6" spans="1:2" x14ac:dyDescent="0.25">
      <c r="B6" t="s">
        <v>9</v>
      </c>
    </row>
    <row r="7" spans="1:2" x14ac:dyDescent="0.25">
      <c r="B7" s="85" t="s">
        <v>10</v>
      </c>
    </row>
    <row r="8" spans="1:2" x14ac:dyDescent="0.25">
      <c r="B8" s="18" t="s">
        <v>11</v>
      </c>
    </row>
    <row r="9" spans="1:2" x14ac:dyDescent="0.25">
      <c r="B9" s="18" t="s">
        <v>12</v>
      </c>
    </row>
    <row r="10" spans="1:2" x14ac:dyDescent="0.25">
      <c r="B10" s="84" t="s">
        <v>13</v>
      </c>
    </row>
    <row r="11" spans="1:2" x14ac:dyDescent="0.25">
      <c r="A11" s="16"/>
    </row>
    <row r="12" spans="1:2" x14ac:dyDescent="0.25">
      <c r="A12" s="2" t="s">
        <v>6</v>
      </c>
    </row>
    <row r="13" spans="1:2" x14ac:dyDescent="0.25">
      <c r="B13" s="18" t="s">
        <v>14</v>
      </c>
    </row>
    <row r="14" spans="1:2" x14ac:dyDescent="0.25">
      <c r="B14" s="85" t="s">
        <v>15</v>
      </c>
    </row>
    <row r="15" spans="1:2" x14ac:dyDescent="0.25">
      <c r="B15" s="84" t="s">
        <v>13</v>
      </c>
    </row>
    <row r="17" spans="1:2" ht="15.6" x14ac:dyDescent="0.3">
      <c r="A17" s="15" t="s">
        <v>7</v>
      </c>
    </row>
    <row r="18" spans="1:2" ht="15.6" x14ac:dyDescent="0.3">
      <c r="A18" s="15"/>
    </row>
    <row r="19" spans="1:2" x14ac:dyDescent="0.25">
      <c r="A19" s="2" t="s">
        <v>8</v>
      </c>
    </row>
    <row r="20" spans="1:2" x14ac:dyDescent="0.25">
      <c r="B20" s="18" t="s">
        <v>16</v>
      </c>
    </row>
    <row r="21" spans="1:2" x14ac:dyDescent="0.25">
      <c r="B21" s="18" t="s">
        <v>17</v>
      </c>
    </row>
    <row r="22" spans="1:2" x14ac:dyDescent="0.25">
      <c r="B22" s="85" t="s">
        <v>18</v>
      </c>
    </row>
    <row r="23" spans="1:2" x14ac:dyDescent="0.25">
      <c r="B23" s="18" t="s">
        <v>19</v>
      </c>
    </row>
    <row r="24" spans="1:2" x14ac:dyDescent="0.25">
      <c r="B24" s="85" t="s">
        <v>20</v>
      </c>
    </row>
    <row r="25" spans="1:2" x14ac:dyDescent="0.25">
      <c r="B25" s="18" t="s">
        <v>21</v>
      </c>
    </row>
    <row r="26" spans="1:2" x14ac:dyDescent="0.25">
      <c r="B26" s="85" t="s">
        <v>22</v>
      </c>
    </row>
    <row r="27" spans="1:2" x14ac:dyDescent="0.25">
      <c r="B27" s="84" t="s">
        <v>13</v>
      </c>
    </row>
    <row r="29" spans="1:2" x14ac:dyDescent="0.25">
      <c r="A29" s="2" t="s">
        <v>179</v>
      </c>
    </row>
    <row r="30" spans="1:2" x14ac:dyDescent="0.25">
      <c r="B30" s="85" t="s">
        <v>23</v>
      </c>
    </row>
    <row r="31" spans="1:2" x14ac:dyDescent="0.25">
      <c r="B31" s="18" t="s">
        <v>25</v>
      </c>
    </row>
    <row r="32" spans="1:2" x14ac:dyDescent="0.25">
      <c r="A32" s="16"/>
      <c r="B32" s="84" t="s">
        <v>13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8"/>
  <sheetViews>
    <sheetView showGridLines="0" showZeros="0" topLeftCell="A13" zoomScaleNormal="100" workbookViewId="0">
      <selection activeCell="A31" sqref="A31:A32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 t="s">
        <v>87</v>
      </c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>
        <v>260</v>
      </c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74</v>
      </c>
      <c r="B5" s="93">
        <v>0.5</v>
      </c>
      <c r="C5" s="93">
        <v>180</v>
      </c>
      <c r="D5" s="45">
        <f>B5*C5</f>
        <v>90</v>
      </c>
      <c r="E5" s="93">
        <v>0.55000000000000004</v>
      </c>
      <c r="F5" s="93">
        <v>180</v>
      </c>
      <c r="G5" s="45">
        <f>E5*F5</f>
        <v>99.000000000000014</v>
      </c>
      <c r="H5" s="46">
        <f t="shared" ref="H5:J14" si="0">E5-B5</f>
        <v>5.0000000000000044E-2</v>
      </c>
      <c r="I5" s="46">
        <f t="shared" si="0"/>
        <v>0</v>
      </c>
      <c r="J5" s="47">
        <f t="shared" si="0"/>
        <v>9.0000000000000142</v>
      </c>
      <c r="K5" s="42" t="s">
        <v>88</v>
      </c>
      <c r="L5" s="18"/>
      <c r="M5" s="18"/>
    </row>
    <row r="6" spans="1:13" ht="17.399999999999999" x14ac:dyDescent="0.3">
      <c r="A6" s="44" t="s">
        <v>77</v>
      </c>
      <c r="B6" s="93"/>
      <c r="C6" s="93">
        <v>1</v>
      </c>
      <c r="D6" s="45">
        <f t="shared" ref="D6:D14" si="1">B6*C6</f>
        <v>0</v>
      </c>
      <c r="E6" s="93"/>
      <c r="F6" s="93">
        <v>1</v>
      </c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3</v>
      </c>
      <c r="B7" s="93"/>
      <c r="C7" s="93">
        <v>0.5</v>
      </c>
      <c r="D7" s="45">
        <f t="shared" si="1"/>
        <v>0</v>
      </c>
      <c r="E7" s="93"/>
      <c r="F7" s="93">
        <v>0.5</v>
      </c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 t="s">
        <v>3</v>
      </c>
      <c r="B9" s="93">
        <v>1</v>
      </c>
      <c r="C9" s="93">
        <v>1</v>
      </c>
      <c r="D9" s="45">
        <f t="shared" si="1"/>
        <v>1</v>
      </c>
      <c r="E9" s="93">
        <v>1.2</v>
      </c>
      <c r="F9" s="93">
        <v>1</v>
      </c>
      <c r="G9" s="45">
        <f t="shared" si="2"/>
        <v>1.2</v>
      </c>
      <c r="H9" s="46">
        <f t="shared" si="0"/>
        <v>0.19999999999999996</v>
      </c>
      <c r="I9" s="46">
        <f t="shared" si="0"/>
        <v>0</v>
      </c>
      <c r="J9" s="47">
        <f t="shared" si="0"/>
        <v>0.19999999999999996</v>
      </c>
      <c r="K9" s="42"/>
      <c r="L9" s="18"/>
      <c r="M9" s="18"/>
    </row>
    <row r="10" spans="1:13" ht="17.399999999999999" x14ac:dyDescent="0.3">
      <c r="A10" s="44" t="s">
        <v>3</v>
      </c>
      <c r="B10" s="93">
        <v>1</v>
      </c>
      <c r="C10" s="93">
        <v>1</v>
      </c>
      <c r="D10" s="45">
        <f t="shared" si="1"/>
        <v>1</v>
      </c>
      <c r="E10" s="93">
        <v>1.1000000000000001</v>
      </c>
      <c r="F10" s="93">
        <v>1</v>
      </c>
      <c r="G10" s="45">
        <f t="shared" si="2"/>
        <v>1.1000000000000001</v>
      </c>
      <c r="H10" s="46">
        <f t="shared" si="0"/>
        <v>0.10000000000000009</v>
      </c>
      <c r="I10" s="46">
        <f t="shared" si="0"/>
        <v>0</v>
      </c>
      <c r="J10" s="47">
        <f t="shared" si="0"/>
        <v>0.10000000000000009</v>
      </c>
      <c r="K10" s="42"/>
      <c r="L10" s="18"/>
      <c r="M10" s="18"/>
    </row>
    <row r="11" spans="1:13" ht="17.399999999999999" x14ac:dyDescent="0.3">
      <c r="A11" s="44" t="s">
        <v>3</v>
      </c>
      <c r="B11" s="93">
        <v>0.7</v>
      </c>
      <c r="C11" s="93">
        <v>14</v>
      </c>
      <c r="D11" s="45">
        <f t="shared" si="1"/>
        <v>9.7999999999999989</v>
      </c>
      <c r="E11" s="93">
        <v>0.7</v>
      </c>
      <c r="F11" s="93">
        <v>14</v>
      </c>
      <c r="G11" s="45">
        <f t="shared" si="2"/>
        <v>9.7999999999999989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 t="s">
        <v>79</v>
      </c>
      <c r="B12" s="93">
        <v>0.25</v>
      </c>
      <c r="C12" s="93">
        <v>260</v>
      </c>
      <c r="D12" s="45">
        <f t="shared" si="1"/>
        <v>65</v>
      </c>
      <c r="E12" s="93">
        <v>0.25</v>
      </c>
      <c r="F12" s="93">
        <v>260</v>
      </c>
      <c r="G12" s="45">
        <f t="shared" si="2"/>
        <v>65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 t="s">
        <v>78</v>
      </c>
      <c r="B13" s="93">
        <v>0.25</v>
      </c>
      <c r="C13" s="93">
        <v>14</v>
      </c>
      <c r="D13" s="45">
        <f t="shared" si="1"/>
        <v>3.5</v>
      </c>
      <c r="E13" s="93">
        <v>0.25</v>
      </c>
      <c r="F13" s="93">
        <v>14</v>
      </c>
      <c r="G13" s="45">
        <f t="shared" si="2"/>
        <v>3.5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 t="s">
        <v>80</v>
      </c>
      <c r="B14" s="93">
        <v>1</v>
      </c>
      <c r="C14" s="93">
        <v>14</v>
      </c>
      <c r="D14" s="45">
        <f t="shared" si="1"/>
        <v>14</v>
      </c>
      <c r="E14" s="93">
        <v>1.2</v>
      </c>
      <c r="F14" s="93">
        <v>14</v>
      </c>
      <c r="G14" s="45">
        <f t="shared" si="2"/>
        <v>16.8</v>
      </c>
      <c r="H14" s="46">
        <f t="shared" si="0"/>
        <v>0.19999999999999996</v>
      </c>
      <c r="I14" s="46">
        <f t="shared" si="0"/>
        <v>0</v>
      </c>
      <c r="J14" s="47">
        <f t="shared" si="0"/>
        <v>2.8000000000000007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184.3</v>
      </c>
      <c r="E15" s="49"/>
      <c r="F15" s="49"/>
      <c r="G15" s="49">
        <f>SUM(G5:G14)</f>
        <v>196.40000000000003</v>
      </c>
      <c r="H15" s="50"/>
      <c r="I15" s="50"/>
      <c r="J15" s="50">
        <f>G15-D15</f>
        <v>12.100000000000023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4" si="3">B16*C16</f>
        <v>0</v>
      </c>
      <c r="E16" s="93"/>
      <c r="F16" s="93"/>
      <c r="G16" s="53">
        <f t="shared" ref="G16:G24" si="4">E16*F16</f>
        <v>0</v>
      </c>
      <c r="H16" s="54">
        <f t="shared" ref="H16:I24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 t="s">
        <v>81</v>
      </c>
      <c r="B17" s="93">
        <v>33</v>
      </c>
      <c r="C17" s="93">
        <v>2</v>
      </c>
      <c r="D17" s="45">
        <f t="shared" si="3"/>
        <v>66</v>
      </c>
      <c r="E17" s="93">
        <v>33</v>
      </c>
      <c r="F17" s="93">
        <v>2</v>
      </c>
      <c r="G17" s="45">
        <f t="shared" si="4"/>
        <v>66</v>
      </c>
      <c r="H17" s="54">
        <f t="shared" si="5"/>
        <v>0</v>
      </c>
      <c r="I17" s="54">
        <f t="shared" si="5"/>
        <v>0</v>
      </c>
      <c r="J17" s="54">
        <f t="shared" ref="J17:J24" si="6">G17-D17</f>
        <v>0</v>
      </c>
      <c r="K17" s="42"/>
      <c r="L17" s="18"/>
      <c r="M17" s="18"/>
    </row>
    <row r="18" spans="1:13" ht="17.399999999999999" x14ac:dyDescent="0.3">
      <c r="A18" s="44" t="s">
        <v>82</v>
      </c>
      <c r="B18" s="93">
        <v>33</v>
      </c>
      <c r="C18" s="93">
        <v>2</v>
      </c>
      <c r="D18" s="45">
        <f t="shared" si="3"/>
        <v>66</v>
      </c>
      <c r="E18" s="93">
        <v>33</v>
      </c>
      <c r="F18" s="93">
        <v>2</v>
      </c>
      <c r="G18" s="45">
        <f t="shared" si="4"/>
        <v>66</v>
      </c>
      <c r="H18" s="54">
        <f t="shared" si="5"/>
        <v>0</v>
      </c>
      <c r="I18" s="54">
        <f t="shared" si="5"/>
        <v>0</v>
      </c>
      <c r="J18" s="54">
        <f t="shared" si="6"/>
        <v>0</v>
      </c>
      <c r="K18" s="42"/>
      <c r="L18" s="18"/>
      <c r="M18" s="18"/>
    </row>
    <row r="19" spans="1:13" ht="17.399999999999999" x14ac:dyDescent="0.3">
      <c r="A19" s="44" t="s">
        <v>1</v>
      </c>
      <c r="B19" s="93">
        <v>33</v>
      </c>
      <c r="C19" s="93">
        <v>1</v>
      </c>
      <c r="D19" s="45">
        <f t="shared" si="3"/>
        <v>33</v>
      </c>
      <c r="E19" s="93">
        <v>33</v>
      </c>
      <c r="F19" s="93">
        <v>1</v>
      </c>
      <c r="G19" s="45">
        <f t="shared" si="4"/>
        <v>33</v>
      </c>
      <c r="H19" s="54">
        <f t="shared" si="5"/>
        <v>0</v>
      </c>
      <c r="I19" s="54">
        <f t="shared" si="5"/>
        <v>0</v>
      </c>
      <c r="J19" s="54">
        <f t="shared" si="6"/>
        <v>0</v>
      </c>
      <c r="K19" s="42"/>
      <c r="L19" s="18"/>
      <c r="M19" s="18"/>
    </row>
    <row r="20" spans="1:13" ht="17.399999999999999" x14ac:dyDescent="0.3">
      <c r="A20" s="56" t="s">
        <v>11</v>
      </c>
      <c r="B20" s="93">
        <v>33</v>
      </c>
      <c r="C20" s="93">
        <v>1</v>
      </c>
      <c r="D20" s="45">
        <f t="shared" si="3"/>
        <v>33</v>
      </c>
      <c r="E20" s="93">
        <v>33</v>
      </c>
      <c r="F20" s="93">
        <v>1</v>
      </c>
      <c r="G20" s="45">
        <f t="shared" si="4"/>
        <v>33</v>
      </c>
      <c r="H20" s="54">
        <f t="shared" si="5"/>
        <v>0</v>
      </c>
      <c r="I20" s="54">
        <f t="shared" si="5"/>
        <v>0</v>
      </c>
      <c r="J20" s="54">
        <f t="shared" si="6"/>
        <v>0</v>
      </c>
      <c r="K20" s="42"/>
      <c r="L20" s="18"/>
      <c r="M20" s="18"/>
    </row>
    <row r="21" spans="1:13" ht="17.399999999999999" x14ac:dyDescent="0.3">
      <c r="A21" s="44" t="s">
        <v>219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6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6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6"/>
        <v>0</v>
      </c>
      <c r="K23" s="42"/>
      <c r="L23" s="18"/>
      <c r="M23" s="18"/>
    </row>
    <row r="24" spans="1:13" ht="17.399999999999999" x14ac:dyDescent="0.3">
      <c r="A24" s="44" t="s">
        <v>0</v>
      </c>
      <c r="B24" s="93"/>
      <c r="C24" s="93"/>
      <c r="D24" s="45">
        <f t="shared" si="3"/>
        <v>0</v>
      </c>
      <c r="E24" s="93"/>
      <c r="F24" s="93"/>
      <c r="G24" s="45">
        <f t="shared" si="4"/>
        <v>0</v>
      </c>
      <c r="H24" s="54">
        <f t="shared" si="5"/>
        <v>0</v>
      </c>
      <c r="I24" s="54">
        <f t="shared" si="5"/>
        <v>0</v>
      </c>
      <c r="J24" s="54">
        <f t="shared" si="6"/>
        <v>0</v>
      </c>
      <c r="K24" s="42"/>
      <c r="L24" s="18"/>
      <c r="M24" s="18"/>
    </row>
    <row r="25" spans="1:13" ht="17.399999999999999" x14ac:dyDescent="0.3">
      <c r="A25" s="44" t="s">
        <v>187</v>
      </c>
      <c r="B25" s="93">
        <v>0</v>
      </c>
      <c r="C25" s="93">
        <v>0</v>
      </c>
      <c r="D25" s="45">
        <f>SUM(D16:D24)</f>
        <v>198</v>
      </c>
      <c r="E25" s="93">
        <v>0</v>
      </c>
      <c r="F25" s="93">
        <v>0</v>
      </c>
      <c r="G25" s="45">
        <f>SUM(G16:G24)</f>
        <v>198</v>
      </c>
      <c r="H25" s="54"/>
      <c r="I25" s="54"/>
      <c r="J25" s="54">
        <f>G25-D25</f>
        <v>0</v>
      </c>
      <c r="K25" s="42"/>
      <c r="L25" s="18"/>
      <c r="M25" s="18"/>
    </row>
    <row r="26" spans="1:13" ht="35.4" thickBot="1" x14ac:dyDescent="0.35">
      <c r="A26" s="48" t="s">
        <v>36</v>
      </c>
      <c r="B26" s="49"/>
      <c r="C26" s="49"/>
      <c r="D26" s="49">
        <f>B26*C26</f>
        <v>0</v>
      </c>
      <c r="E26" s="49"/>
      <c r="F26" s="49"/>
      <c r="G26" s="49">
        <f>E26*F26</f>
        <v>0</v>
      </c>
      <c r="H26" s="50">
        <f>E26-B26</f>
        <v>0</v>
      </c>
      <c r="I26" s="50">
        <f>F26 -C26</f>
        <v>0</v>
      </c>
      <c r="J26" s="50">
        <f>G26-D26</f>
        <v>0</v>
      </c>
      <c r="K26" s="57"/>
      <c r="L26" s="18"/>
      <c r="M26" s="18"/>
    </row>
    <row r="27" spans="1:13" ht="17.399999999999999" x14ac:dyDescent="0.3">
      <c r="A27" s="52" t="s">
        <v>83</v>
      </c>
      <c r="B27" s="94">
        <v>1</v>
      </c>
      <c r="C27" s="94">
        <v>1</v>
      </c>
      <c r="D27" s="53">
        <f t="shared" ref="D27:D34" si="7">B27*C27</f>
        <v>1</v>
      </c>
      <c r="E27" s="94">
        <v>1</v>
      </c>
      <c r="F27" s="94">
        <v>1</v>
      </c>
      <c r="G27" s="53">
        <f t="shared" ref="G27:G34" si="8">E27*F27</f>
        <v>1</v>
      </c>
      <c r="H27" s="58">
        <f t="shared" ref="H27:H34" si="9">E27-B27</f>
        <v>0</v>
      </c>
      <c r="I27" s="58">
        <f t="shared" ref="I27:I34" si="10">F27 -C27</f>
        <v>0</v>
      </c>
      <c r="J27" s="58">
        <f t="shared" ref="J27:J34" si="11">G27-D27</f>
        <v>0</v>
      </c>
      <c r="K27" s="55"/>
      <c r="L27" s="18"/>
      <c r="M27" s="18"/>
    </row>
    <row r="28" spans="1:13" ht="17.399999999999999" x14ac:dyDescent="0.3">
      <c r="A28" s="44" t="s">
        <v>84</v>
      </c>
      <c r="B28" s="93">
        <v>1</v>
      </c>
      <c r="C28" s="93">
        <v>1</v>
      </c>
      <c r="D28" s="45">
        <f t="shared" si="7"/>
        <v>1</v>
      </c>
      <c r="E28" s="93">
        <v>1</v>
      </c>
      <c r="F28" s="93">
        <v>1</v>
      </c>
      <c r="G28" s="45">
        <f t="shared" si="8"/>
        <v>1</v>
      </c>
      <c r="H28" s="58">
        <f t="shared" si="9"/>
        <v>0</v>
      </c>
      <c r="I28" s="58">
        <f t="shared" si="10"/>
        <v>0</v>
      </c>
      <c r="J28" s="58">
        <f t="shared" si="11"/>
        <v>0</v>
      </c>
      <c r="K28" s="42"/>
      <c r="L28" s="18"/>
      <c r="M28" s="18"/>
    </row>
    <row r="29" spans="1:13" ht="17.399999999999999" x14ac:dyDescent="0.3">
      <c r="A29" s="44" t="s">
        <v>85</v>
      </c>
      <c r="B29" s="93">
        <v>0.5</v>
      </c>
      <c r="C29" s="93">
        <v>1</v>
      </c>
      <c r="D29" s="45">
        <f>B29*C29</f>
        <v>0.5</v>
      </c>
      <c r="E29" s="93">
        <v>0.5</v>
      </c>
      <c r="F29" s="93">
        <v>1</v>
      </c>
      <c r="G29" s="45">
        <f>E29*F29</f>
        <v>0.5</v>
      </c>
      <c r="H29" s="58">
        <f>E29-B29</f>
        <v>0</v>
      </c>
      <c r="I29" s="58">
        <f t="shared" si="10"/>
        <v>0</v>
      </c>
      <c r="J29" s="58">
        <f t="shared" si="11"/>
        <v>0</v>
      </c>
      <c r="K29" s="42"/>
      <c r="L29" s="18"/>
      <c r="M29" s="18"/>
    </row>
    <row r="30" spans="1:13" ht="17.399999999999999" x14ac:dyDescent="0.3">
      <c r="A30" s="44" t="s">
        <v>86</v>
      </c>
      <c r="B30" s="93">
        <v>0.5</v>
      </c>
      <c r="C30" s="93">
        <v>1</v>
      </c>
      <c r="D30" s="45">
        <f t="shared" si="7"/>
        <v>0.5</v>
      </c>
      <c r="E30" s="93">
        <v>0.5</v>
      </c>
      <c r="F30" s="93">
        <v>1</v>
      </c>
      <c r="G30" s="45">
        <f t="shared" si="8"/>
        <v>0.5</v>
      </c>
      <c r="H30" s="58">
        <f t="shared" si="9"/>
        <v>0</v>
      </c>
      <c r="I30" s="58">
        <f t="shared" si="10"/>
        <v>0</v>
      </c>
      <c r="J30" s="58">
        <f t="shared" si="11"/>
        <v>0</v>
      </c>
      <c r="K30" s="42"/>
      <c r="L30" s="18"/>
      <c r="M30" s="25"/>
    </row>
    <row r="31" spans="1:13" ht="17.399999999999999" x14ac:dyDescent="0.3">
      <c r="A31" s="44" t="s">
        <v>218</v>
      </c>
      <c r="B31" s="93"/>
      <c r="C31" s="93"/>
      <c r="D31" s="45">
        <f t="shared" si="7"/>
        <v>0</v>
      </c>
      <c r="E31" s="93"/>
      <c r="F31" s="93"/>
      <c r="G31" s="45">
        <f t="shared" si="8"/>
        <v>0</v>
      </c>
      <c r="H31" s="58">
        <f t="shared" si="9"/>
        <v>0</v>
      </c>
      <c r="I31" s="58">
        <f t="shared" si="10"/>
        <v>0</v>
      </c>
      <c r="J31" s="58">
        <f t="shared" si="11"/>
        <v>0</v>
      </c>
      <c r="K31" s="42"/>
      <c r="L31" s="18"/>
      <c r="M31" s="18"/>
    </row>
    <row r="32" spans="1:13" ht="17.399999999999999" x14ac:dyDescent="0.3">
      <c r="A32" s="44" t="s">
        <v>219</v>
      </c>
      <c r="B32" s="93"/>
      <c r="C32" s="93"/>
      <c r="D32" s="45">
        <f t="shared" si="7"/>
        <v>0</v>
      </c>
      <c r="E32" s="93"/>
      <c r="F32" s="93"/>
      <c r="G32" s="45">
        <f t="shared" si="8"/>
        <v>0</v>
      </c>
      <c r="H32" s="58">
        <f t="shared" si="9"/>
        <v>0</v>
      </c>
      <c r="I32" s="58">
        <f t="shared" si="10"/>
        <v>0</v>
      </c>
      <c r="J32" s="58">
        <f t="shared" si="11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7"/>
        <v>0</v>
      </c>
      <c r="E33" s="93"/>
      <c r="F33" s="93"/>
      <c r="G33" s="45">
        <f t="shared" si="8"/>
        <v>0</v>
      </c>
      <c r="H33" s="58">
        <f t="shared" si="9"/>
        <v>0</v>
      </c>
      <c r="I33" s="58">
        <f t="shared" si="10"/>
        <v>0</v>
      </c>
      <c r="J33" s="58">
        <f t="shared" si="11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7"/>
        <v>0</v>
      </c>
      <c r="E34" s="93"/>
      <c r="F34" s="93"/>
      <c r="G34" s="45">
        <f t="shared" si="8"/>
        <v>0</v>
      </c>
      <c r="H34" s="58">
        <f t="shared" si="9"/>
        <v>0</v>
      </c>
      <c r="I34" s="58">
        <f t="shared" si="10"/>
        <v>0</v>
      </c>
      <c r="J34" s="58">
        <f t="shared" si="11"/>
        <v>0</v>
      </c>
      <c r="K34" s="42"/>
      <c r="L34" s="18"/>
      <c r="M34" s="18"/>
    </row>
    <row r="35" spans="1:13" ht="34.799999999999997" x14ac:dyDescent="0.3">
      <c r="A35" s="44" t="s">
        <v>38</v>
      </c>
      <c r="B35" s="93"/>
      <c r="C35" s="93"/>
      <c r="D35" s="45">
        <f>SUM(D26:D34)</f>
        <v>3</v>
      </c>
      <c r="E35" s="93"/>
      <c r="F35" s="93"/>
      <c r="G35" s="45">
        <f>SUM(G26:G34)</f>
        <v>3</v>
      </c>
      <c r="H35" s="58"/>
      <c r="I35" s="58"/>
      <c r="J35" s="58">
        <f>G35-D35</f>
        <v>0</v>
      </c>
      <c r="K35" s="42"/>
      <c r="L35" s="18" t="s">
        <v>57</v>
      </c>
      <c r="M35" s="18"/>
    </row>
    <row r="36" spans="1:13" ht="52.8" thickBot="1" x14ac:dyDescent="0.35">
      <c r="A36" s="48" t="s">
        <v>37</v>
      </c>
      <c r="B36" s="49"/>
      <c r="C36" s="49"/>
      <c r="D36" s="59">
        <f>D15+D25+D35</f>
        <v>385.3</v>
      </c>
      <c r="E36" s="49"/>
      <c r="F36" s="49"/>
      <c r="G36" s="59">
        <f>G15+G25+G35</f>
        <v>397.40000000000003</v>
      </c>
      <c r="H36" s="50"/>
      <c r="I36" s="50"/>
      <c r="J36" s="50">
        <f>G36-D36</f>
        <v>12.100000000000023</v>
      </c>
      <c r="K36" s="57"/>
      <c r="L36" s="82">
        <f>D36/L3</f>
        <v>1.4819230769230769</v>
      </c>
      <c r="M36" s="18"/>
    </row>
    <row r="37" spans="1:13" s="2" customFormat="1" ht="87.6" thickBot="1" x14ac:dyDescent="0.35">
      <c r="A37" s="60" t="s">
        <v>39</v>
      </c>
      <c r="B37" s="61"/>
      <c r="C37" s="61"/>
      <c r="D37" s="61"/>
      <c r="E37" s="61"/>
      <c r="F37" s="61"/>
      <c r="G37" s="61"/>
      <c r="H37" s="62"/>
      <c r="I37" s="62"/>
      <c r="J37" s="62"/>
      <c r="K37" s="63"/>
      <c r="L37" s="83"/>
    </row>
    <row r="38" spans="1:13" s="2" customFormat="1" ht="21" customHeight="1" thickTop="1" x14ac:dyDescent="0.2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 t="s">
        <v>40</v>
      </c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 t="s">
        <v>42</v>
      </c>
      <c r="B42" s="224"/>
      <c r="C42" s="224"/>
      <c r="D42" s="224"/>
      <c r="E42" s="224">
        <f>D36</f>
        <v>385.3</v>
      </c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43</v>
      </c>
      <c r="B43" s="95">
        <v>0.55000000000000004</v>
      </c>
      <c r="C43" s="26"/>
      <c r="D43" s="27">
        <f>D42*$B$43</f>
        <v>0</v>
      </c>
      <c r="E43" s="28">
        <f>E42*B43</f>
        <v>211.91500000000002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54</v>
      </c>
      <c r="B44" s="5"/>
      <c r="C44" s="9"/>
      <c r="D44" s="11">
        <f>D42+D43</f>
        <v>0</v>
      </c>
      <c r="E44" s="19">
        <f>E42+E43</f>
        <v>597.21500000000003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44</v>
      </c>
      <c r="B45" s="95">
        <v>0.15</v>
      </c>
      <c r="C45" s="5"/>
      <c r="D45" s="12">
        <f>D44*$B$45</f>
        <v>0</v>
      </c>
      <c r="E45" s="20">
        <f>E44*B45</f>
        <v>89.582250000000002</v>
      </c>
      <c r="F45" s="5"/>
      <c r="G45" s="6"/>
      <c r="H45" s="5"/>
      <c r="I45" s="5"/>
      <c r="J45" s="5"/>
      <c r="K45" s="38"/>
      <c r="L45" s="18"/>
      <c r="M45" s="18"/>
    </row>
    <row r="46" spans="1:13" ht="34.799999999999997" x14ac:dyDescent="0.3">
      <c r="A46" s="33" t="s">
        <v>45</v>
      </c>
      <c r="B46" s="5"/>
      <c r="C46" s="10"/>
      <c r="D46" s="13">
        <f>D44+D45</f>
        <v>0</v>
      </c>
      <c r="E46" s="21">
        <f>SUM(E44:E45)</f>
        <v>686.79725000000008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/>
      <c r="B47" s="216"/>
      <c r="C47" s="7"/>
      <c r="D47" s="35"/>
      <c r="E47" s="22"/>
      <c r="F47" s="3"/>
      <c r="G47" s="4"/>
      <c r="H47" s="3"/>
      <c r="I47" s="3"/>
      <c r="J47" s="3"/>
      <c r="K47" s="36"/>
    </row>
    <row r="48" spans="1:13" ht="17.399999999999999" x14ac:dyDescent="0.3">
      <c r="A48" s="38" t="s">
        <v>46</v>
      </c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47</v>
      </c>
      <c r="B49" s="65"/>
      <c r="C49" s="38"/>
      <c r="D49" s="38"/>
      <c r="E49" s="38">
        <v>687</v>
      </c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48</v>
      </c>
      <c r="B50" s="95">
        <v>0.15</v>
      </c>
      <c r="C50" s="37"/>
      <c r="D50" s="37"/>
      <c r="E50" s="97">
        <f>(E49*B50)/(1+B50)</f>
        <v>89.608695652173921</v>
      </c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49</v>
      </c>
      <c r="B51" s="5"/>
      <c r="C51" s="10"/>
      <c r="D51" s="10"/>
      <c r="E51" s="21">
        <f>E49-E50</f>
        <v>597.39130434782612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50</v>
      </c>
      <c r="B52" s="5"/>
      <c r="C52" s="5"/>
      <c r="D52" s="5"/>
      <c r="E52" s="20">
        <f>D36</f>
        <v>385.3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51</v>
      </c>
      <c r="B53" s="10"/>
      <c r="C53" s="10"/>
      <c r="D53" s="10"/>
      <c r="E53" s="21">
        <f>E51-E52</f>
        <v>212.09130434782611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52</v>
      </c>
      <c r="B54" s="5"/>
      <c r="C54" s="5"/>
      <c r="D54" s="5"/>
      <c r="E54" s="20">
        <f>E53/E51</f>
        <v>0.35502911208151383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/>
      <c r="B55" s="40"/>
      <c r="C55" s="40"/>
      <c r="D55" s="40"/>
      <c r="E55" s="66"/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 t="s">
        <v>53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42</v>
      </c>
      <c r="B58" s="217"/>
      <c r="C58" s="217"/>
      <c r="D58" s="217"/>
      <c r="E58" s="217">
        <f>L36</f>
        <v>1.4819230769230769</v>
      </c>
      <c r="F58" s="79" t="s">
        <v>56</v>
      </c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43</v>
      </c>
      <c r="B59" s="26">
        <v>0.55000000000000004</v>
      </c>
      <c r="C59" s="26"/>
      <c r="D59" s="27">
        <f>D58*$B$43</f>
        <v>0</v>
      </c>
      <c r="E59" s="28">
        <f>E58*B59</f>
        <v>0.81505769230769232</v>
      </c>
      <c r="F59" s="38"/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54</v>
      </c>
      <c r="B60" s="95"/>
      <c r="C60" s="9"/>
      <c r="D60" s="11">
        <f>D58+D59</f>
        <v>0</v>
      </c>
      <c r="E60" s="19">
        <f>E58+E59</f>
        <v>2.2969807692307693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44</v>
      </c>
      <c r="B61" s="5">
        <v>0.15</v>
      </c>
      <c r="C61" s="5"/>
      <c r="D61" s="12">
        <f>D60*$B$45</f>
        <v>0</v>
      </c>
      <c r="E61" s="20">
        <f>E60*B61</f>
        <v>0.34454711538461541</v>
      </c>
      <c r="F61" s="38"/>
      <c r="G61" s="38"/>
      <c r="H61" s="38"/>
      <c r="I61" s="38"/>
      <c r="J61" s="38"/>
      <c r="K61" s="38"/>
      <c r="L61" s="18"/>
      <c r="M61" s="18"/>
    </row>
    <row r="62" spans="1:13" ht="34.799999999999997" x14ac:dyDescent="0.3">
      <c r="A62" s="33" t="s">
        <v>55</v>
      </c>
      <c r="B62" s="96"/>
      <c r="C62" s="10"/>
      <c r="D62" s="13">
        <f>D60+D61</f>
        <v>0</v>
      </c>
      <c r="E62" s="21">
        <f>SUM(E60:E61)</f>
        <v>2.6415278846153849</v>
      </c>
      <c r="F62" s="38" t="s">
        <v>56</v>
      </c>
      <c r="G62" s="38"/>
      <c r="H62" s="38"/>
      <c r="I62" s="38"/>
      <c r="J62" s="38"/>
      <c r="K62" s="38"/>
      <c r="L62" s="18"/>
      <c r="M62" s="18"/>
    </row>
    <row r="63" spans="1:13" ht="18" thickBot="1" x14ac:dyDescent="0.35">
      <c r="A63" s="34"/>
      <c r="B63" s="7"/>
      <c r="C63" s="7"/>
      <c r="D63" s="35"/>
      <c r="E63" s="22"/>
      <c r="F63" s="38"/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 t="s">
        <v>46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18" thickBot="1" x14ac:dyDescent="0.35">
      <c r="A65" s="91" t="s">
        <v>47</v>
      </c>
      <c r="B65" s="65"/>
      <c r="C65" s="38"/>
      <c r="D65" s="38"/>
      <c r="E65" s="38">
        <v>2.64</v>
      </c>
      <c r="F65" s="38" t="s">
        <v>56</v>
      </c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48</v>
      </c>
      <c r="B66" s="37">
        <v>0.15</v>
      </c>
      <c r="C66" s="37"/>
      <c r="D66" s="37"/>
      <c r="E66" s="97">
        <f>(E65*B66)/(1+B66)</f>
        <v>0.34434782608695658</v>
      </c>
      <c r="F66" s="38"/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49</v>
      </c>
      <c r="B67" s="96"/>
      <c r="C67" s="10"/>
      <c r="D67" s="10"/>
      <c r="E67" s="21">
        <f>E65-E66</f>
        <v>2.2956521739130435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50</v>
      </c>
      <c r="B68" s="5"/>
      <c r="C68" s="5"/>
      <c r="D68" s="5"/>
      <c r="E68" s="20">
        <f>L36</f>
        <v>1.4819230769230769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51</v>
      </c>
      <c r="B69" s="10"/>
      <c r="C69" s="10"/>
      <c r="D69" s="10"/>
      <c r="E69" s="21">
        <f>E67-E68</f>
        <v>0.81372909698996665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52</v>
      </c>
      <c r="B70" s="5"/>
      <c r="C70" s="5"/>
      <c r="D70" s="5"/>
      <c r="E70" s="20">
        <f>E69/E67</f>
        <v>0.35446532634032635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/>
      <c r="B71" s="40"/>
      <c r="C71" s="40"/>
      <c r="D71" s="40"/>
      <c r="E71" s="66"/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47:B47"/>
    <mergeCell ref="A58:E58"/>
    <mergeCell ref="A1:K1"/>
    <mergeCell ref="B2:J2"/>
    <mergeCell ref="B3:D3"/>
    <mergeCell ref="E3:G3"/>
    <mergeCell ref="H3:J3"/>
    <mergeCell ref="A38:K38"/>
    <mergeCell ref="A40:K40"/>
    <mergeCell ref="A41:E42"/>
  </mergeCells>
  <conditionalFormatting sqref="H41:I41 H39:I39">
    <cfRule type="cellIs" dxfId="19" priority="2" stopIfTrue="1" operator="lessThan">
      <formula>0</formula>
    </cfRule>
  </conditionalFormatting>
  <conditionalFormatting sqref="H5:J37">
    <cfRule type="cellIs" dxfId="18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"/>
  <sheetViews>
    <sheetView showGridLines="0" showZeros="0" topLeftCell="A13" zoomScaleNormal="100" workbookViewId="0">
      <selection activeCell="A27" sqref="A27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/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/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172</v>
      </c>
      <c r="B5" s="93"/>
      <c r="C5" s="93"/>
      <c r="D5" s="45">
        <f>B5*C5</f>
        <v>0</v>
      </c>
      <c r="E5" s="93"/>
      <c r="F5" s="93"/>
      <c r="G5" s="45">
        <f>E5*F5</f>
        <v>0</v>
      </c>
      <c r="H5" s="46">
        <f t="shared" ref="H5:J14" si="0">E5-B5</f>
        <v>0</v>
      </c>
      <c r="I5" s="46">
        <f t="shared" si="0"/>
        <v>0</v>
      </c>
      <c r="J5" s="47">
        <f t="shared" si="0"/>
        <v>0</v>
      </c>
      <c r="K5" s="42"/>
      <c r="L5" s="18"/>
      <c r="M5" s="18"/>
    </row>
    <row r="6" spans="1:13" ht="17.399999999999999" x14ac:dyDescent="0.3">
      <c r="A6" s="44" t="s">
        <v>177</v>
      </c>
      <c r="B6" s="93"/>
      <c r="C6" s="93"/>
      <c r="D6" s="45">
        <f t="shared" ref="D6:D14" si="1">B6*C6</f>
        <v>0</v>
      </c>
      <c r="E6" s="93"/>
      <c r="F6" s="93"/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178</v>
      </c>
      <c r="B7" s="93"/>
      <c r="C7" s="93"/>
      <c r="D7" s="45">
        <f t="shared" si="1"/>
        <v>0</v>
      </c>
      <c r="E7" s="93"/>
      <c r="F7" s="93"/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/>
      <c r="B9" s="93"/>
      <c r="C9" s="93"/>
      <c r="D9" s="45">
        <f t="shared" si="1"/>
        <v>0</v>
      </c>
      <c r="E9" s="93"/>
      <c r="F9" s="93"/>
      <c r="G9" s="45">
        <f t="shared" si="2"/>
        <v>0</v>
      </c>
      <c r="H9" s="46">
        <f t="shared" si="0"/>
        <v>0</v>
      </c>
      <c r="I9" s="46">
        <f t="shared" si="0"/>
        <v>0</v>
      </c>
      <c r="J9" s="47">
        <f t="shared" si="0"/>
        <v>0</v>
      </c>
      <c r="K9" s="42"/>
      <c r="L9" s="18"/>
      <c r="M9" s="18"/>
    </row>
    <row r="10" spans="1:13" ht="17.399999999999999" x14ac:dyDescent="0.3">
      <c r="A10" s="44"/>
      <c r="B10" s="93"/>
      <c r="C10" s="93"/>
      <c r="D10" s="45">
        <f t="shared" si="1"/>
        <v>0</v>
      </c>
      <c r="E10" s="93"/>
      <c r="F10" s="93"/>
      <c r="G10" s="45">
        <f t="shared" si="2"/>
        <v>0</v>
      </c>
      <c r="H10" s="46">
        <f t="shared" si="0"/>
        <v>0</v>
      </c>
      <c r="I10" s="46">
        <f t="shared" si="0"/>
        <v>0</v>
      </c>
      <c r="J10" s="47">
        <f t="shared" si="0"/>
        <v>0</v>
      </c>
      <c r="K10" s="42"/>
      <c r="L10" s="18"/>
      <c r="M10" s="18"/>
    </row>
    <row r="11" spans="1:13" ht="17.399999999999999" x14ac:dyDescent="0.3">
      <c r="A11" s="44"/>
      <c r="B11" s="93"/>
      <c r="C11" s="93"/>
      <c r="D11" s="45">
        <f t="shared" si="1"/>
        <v>0</v>
      </c>
      <c r="E11" s="93"/>
      <c r="F11" s="93"/>
      <c r="G11" s="45">
        <f t="shared" si="2"/>
        <v>0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/>
      <c r="B12" s="93"/>
      <c r="C12" s="93"/>
      <c r="D12" s="45">
        <f t="shared" si="1"/>
        <v>0</v>
      </c>
      <c r="E12" s="93"/>
      <c r="F12" s="93"/>
      <c r="G12" s="45">
        <f t="shared" si="2"/>
        <v>0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/>
      <c r="B13" s="93"/>
      <c r="C13" s="93"/>
      <c r="D13" s="45">
        <f t="shared" si="1"/>
        <v>0</v>
      </c>
      <c r="E13" s="93"/>
      <c r="F13" s="93"/>
      <c r="G13" s="45">
        <f t="shared" si="2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/>
      <c r="B14" s="93"/>
      <c r="C14" s="93"/>
      <c r="D14" s="45">
        <f t="shared" si="1"/>
        <v>0</v>
      </c>
      <c r="E14" s="93"/>
      <c r="F14" s="93"/>
      <c r="G14" s="45">
        <f t="shared" si="2"/>
        <v>0</v>
      </c>
      <c r="H14" s="46">
        <f t="shared" si="0"/>
        <v>0</v>
      </c>
      <c r="I14" s="46">
        <f t="shared" si="0"/>
        <v>0</v>
      </c>
      <c r="J14" s="47">
        <f t="shared" si="0"/>
        <v>0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0</v>
      </c>
      <c r="E15" s="49"/>
      <c r="F15" s="49"/>
      <c r="G15" s="49">
        <f>SUM(G5:G14)</f>
        <v>0</v>
      </c>
      <c r="H15" s="50"/>
      <c r="I15" s="50"/>
      <c r="J15" s="50">
        <f>G15-D15</f>
        <v>0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5" si="3">B16*C16</f>
        <v>0</v>
      </c>
      <c r="E16" s="93"/>
      <c r="F16" s="93"/>
      <c r="G16" s="53">
        <f t="shared" ref="G16:G25" si="4">E16*F16</f>
        <v>0</v>
      </c>
      <c r="H16" s="54">
        <f t="shared" ref="H16:J25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/>
      <c r="B17" s="93"/>
      <c r="C17" s="93"/>
      <c r="D17" s="45">
        <f t="shared" si="3"/>
        <v>0</v>
      </c>
      <c r="E17" s="93"/>
      <c r="F17" s="93"/>
      <c r="G17" s="45">
        <f t="shared" si="4"/>
        <v>0</v>
      </c>
      <c r="H17" s="54">
        <f t="shared" si="5"/>
        <v>0</v>
      </c>
      <c r="I17" s="54">
        <f t="shared" si="5"/>
        <v>0</v>
      </c>
      <c r="J17" s="54">
        <f t="shared" si="5"/>
        <v>0</v>
      </c>
      <c r="K17" s="42"/>
      <c r="L17" s="18"/>
      <c r="M17" s="18"/>
    </row>
    <row r="18" spans="1:13" ht="17.399999999999999" x14ac:dyDescent="0.3">
      <c r="A18" s="44"/>
      <c r="B18" s="93"/>
      <c r="C18" s="93"/>
      <c r="D18" s="45">
        <f t="shared" si="3"/>
        <v>0</v>
      </c>
      <c r="E18" s="93"/>
      <c r="F18" s="93"/>
      <c r="G18" s="45">
        <f t="shared" si="4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42"/>
      <c r="L18" s="18"/>
      <c r="M18" s="18"/>
    </row>
    <row r="19" spans="1:13" ht="17.399999999999999" x14ac:dyDescent="0.3">
      <c r="A19" s="44"/>
      <c r="B19" s="93"/>
      <c r="C19" s="93"/>
      <c r="D19" s="45">
        <f t="shared" si="3"/>
        <v>0</v>
      </c>
      <c r="E19" s="93"/>
      <c r="F19" s="93"/>
      <c r="G19" s="45">
        <f t="shared" si="4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42"/>
      <c r="L19" s="18"/>
      <c r="M19" s="18"/>
    </row>
    <row r="20" spans="1:13" ht="17.399999999999999" x14ac:dyDescent="0.3">
      <c r="A20" s="56"/>
      <c r="B20" s="93"/>
      <c r="C20" s="93"/>
      <c r="D20" s="45">
        <f t="shared" si="3"/>
        <v>0</v>
      </c>
      <c r="E20" s="93"/>
      <c r="F20" s="93"/>
      <c r="G20" s="45">
        <f t="shared" si="4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  <c r="K20" s="42"/>
      <c r="L20" s="18"/>
      <c r="M20" s="18"/>
    </row>
    <row r="21" spans="1:13" ht="17.399999999999999" x14ac:dyDescent="0.3">
      <c r="A21" s="44" t="s">
        <v>0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5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5"/>
        <v>0</v>
      </c>
      <c r="K23" s="42"/>
      <c r="L23" s="18"/>
      <c r="M23" s="18"/>
    </row>
    <row r="24" spans="1:13" ht="17.399999999999999" x14ac:dyDescent="0.3">
      <c r="A24" s="44"/>
      <c r="B24" s="93"/>
      <c r="C24" s="93"/>
      <c r="D24" s="45"/>
      <c r="E24" s="93"/>
      <c r="F24" s="93"/>
      <c r="G24" s="45"/>
      <c r="H24" s="54"/>
      <c r="I24" s="54"/>
      <c r="J24" s="54"/>
      <c r="K24" s="42"/>
      <c r="L24" s="18"/>
      <c r="M24" s="18"/>
    </row>
    <row r="25" spans="1:13" ht="17.399999999999999" x14ac:dyDescent="0.3">
      <c r="A25" s="44" t="s">
        <v>187</v>
      </c>
      <c r="B25" s="93"/>
      <c r="C25" s="93"/>
      <c r="D25" s="45">
        <f t="shared" si="3"/>
        <v>0</v>
      </c>
      <c r="E25" s="93"/>
      <c r="F25" s="93"/>
      <c r="G25" s="45">
        <f t="shared" si="4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42"/>
      <c r="L25" s="18"/>
      <c r="M25" s="18"/>
    </row>
    <row r="26" spans="1:13" ht="18" thickBot="1" x14ac:dyDescent="0.35">
      <c r="A26" s="48" t="s">
        <v>2</v>
      </c>
      <c r="B26" s="49">
        <v>0</v>
      </c>
      <c r="C26" s="49">
        <v>0</v>
      </c>
      <c r="D26" s="49">
        <f>SUM(D16:D25)</f>
        <v>0</v>
      </c>
      <c r="E26" s="49">
        <v>0</v>
      </c>
      <c r="F26" s="49">
        <v>0</v>
      </c>
      <c r="G26" s="49">
        <f>SUM(G16:G25)</f>
        <v>0</v>
      </c>
      <c r="H26" s="50"/>
      <c r="I26" s="50"/>
      <c r="J26" s="50">
        <f>G26-D26</f>
        <v>0</v>
      </c>
      <c r="K26" s="57"/>
      <c r="L26" s="18"/>
      <c r="M26" s="18"/>
    </row>
    <row r="27" spans="1:13" ht="34.799999999999997" x14ac:dyDescent="0.3">
      <c r="A27" s="52" t="s">
        <v>36</v>
      </c>
      <c r="B27" s="94"/>
      <c r="C27" s="94"/>
      <c r="D27" s="53">
        <f>B27*C27</f>
        <v>0</v>
      </c>
      <c r="E27" s="94"/>
      <c r="F27" s="94"/>
      <c r="G27" s="53">
        <f>E27*F27</f>
        <v>0</v>
      </c>
      <c r="H27" s="58">
        <f>E27-B27</f>
        <v>0</v>
      </c>
      <c r="I27" s="58">
        <f>F27 -C27</f>
        <v>0</v>
      </c>
      <c r="J27" s="58">
        <f>G27-D27</f>
        <v>0</v>
      </c>
      <c r="K27" s="55"/>
      <c r="L27" s="18"/>
      <c r="M27" s="18"/>
    </row>
    <row r="28" spans="1:13" ht="17.399999999999999" x14ac:dyDescent="0.3">
      <c r="A28" s="44"/>
      <c r="B28" s="93"/>
      <c r="C28" s="93"/>
      <c r="D28" s="45">
        <f t="shared" ref="D28:D35" si="6">B28*C28</f>
        <v>0</v>
      </c>
      <c r="E28" s="93"/>
      <c r="F28" s="93"/>
      <c r="G28" s="45">
        <f t="shared" ref="G28:G35" si="7">E28*F28</f>
        <v>0</v>
      </c>
      <c r="H28" s="58">
        <f t="shared" ref="H28:H35" si="8">E28-B28</f>
        <v>0</v>
      </c>
      <c r="I28" s="58">
        <f t="shared" ref="I28:I35" si="9">F28 -C28</f>
        <v>0</v>
      </c>
      <c r="J28" s="58">
        <f t="shared" ref="J28:J35" si="10">G28-D28</f>
        <v>0</v>
      </c>
      <c r="K28" s="42"/>
      <c r="L28" s="18"/>
      <c r="M28" s="18"/>
    </row>
    <row r="29" spans="1:13" ht="17.399999999999999" x14ac:dyDescent="0.3">
      <c r="A29" s="44"/>
      <c r="B29" s="93"/>
      <c r="C29" s="93"/>
      <c r="D29" s="45">
        <f t="shared" si="6"/>
        <v>0</v>
      </c>
      <c r="E29" s="93"/>
      <c r="F29" s="93"/>
      <c r="G29" s="45">
        <f t="shared" si="7"/>
        <v>0</v>
      </c>
      <c r="H29" s="58">
        <f t="shared" si="8"/>
        <v>0</v>
      </c>
      <c r="I29" s="58">
        <f t="shared" si="9"/>
        <v>0</v>
      </c>
      <c r="J29" s="58">
        <f t="shared" si="10"/>
        <v>0</v>
      </c>
      <c r="K29" s="42"/>
      <c r="L29" s="18"/>
      <c r="M29" s="18"/>
    </row>
    <row r="30" spans="1:13" ht="17.399999999999999" x14ac:dyDescent="0.3">
      <c r="A30" s="44"/>
      <c r="B30" s="93"/>
      <c r="C30" s="93"/>
      <c r="D30" s="45">
        <f t="shared" si="6"/>
        <v>0</v>
      </c>
      <c r="E30" s="93"/>
      <c r="F30" s="93"/>
      <c r="G30" s="45">
        <f t="shared" si="7"/>
        <v>0</v>
      </c>
      <c r="H30" s="58">
        <f t="shared" si="8"/>
        <v>0</v>
      </c>
      <c r="I30" s="58">
        <f t="shared" si="9"/>
        <v>0</v>
      </c>
      <c r="J30" s="58">
        <f t="shared" si="10"/>
        <v>0</v>
      </c>
      <c r="K30" s="42"/>
      <c r="L30" s="18"/>
      <c r="M30" s="25"/>
    </row>
    <row r="31" spans="1:13" ht="17.399999999999999" x14ac:dyDescent="0.3">
      <c r="A31" s="44"/>
      <c r="B31" s="93"/>
      <c r="C31" s="93"/>
      <c r="D31" s="45">
        <f t="shared" si="6"/>
        <v>0</v>
      </c>
      <c r="E31" s="93"/>
      <c r="F31" s="93"/>
      <c r="G31" s="45">
        <f t="shared" si="7"/>
        <v>0</v>
      </c>
      <c r="H31" s="58">
        <f t="shared" si="8"/>
        <v>0</v>
      </c>
      <c r="I31" s="58">
        <f t="shared" si="9"/>
        <v>0</v>
      </c>
      <c r="J31" s="58">
        <f t="shared" si="10"/>
        <v>0</v>
      </c>
      <c r="K31" s="42"/>
      <c r="L31" s="18"/>
      <c r="M31" s="18"/>
    </row>
    <row r="32" spans="1:13" ht="17.399999999999999" x14ac:dyDescent="0.3">
      <c r="A32" s="44"/>
      <c r="B32" s="93"/>
      <c r="C32" s="93"/>
      <c r="D32" s="45">
        <f t="shared" si="6"/>
        <v>0</v>
      </c>
      <c r="E32" s="93"/>
      <c r="F32" s="93"/>
      <c r="G32" s="45">
        <f t="shared" si="7"/>
        <v>0</v>
      </c>
      <c r="H32" s="58">
        <f t="shared" si="8"/>
        <v>0</v>
      </c>
      <c r="I32" s="58">
        <f t="shared" si="9"/>
        <v>0</v>
      </c>
      <c r="J32" s="58">
        <f t="shared" si="10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6"/>
        <v>0</v>
      </c>
      <c r="E33" s="93"/>
      <c r="F33" s="93"/>
      <c r="G33" s="45">
        <f t="shared" si="7"/>
        <v>0</v>
      </c>
      <c r="H33" s="58">
        <f t="shared" si="8"/>
        <v>0</v>
      </c>
      <c r="I33" s="58">
        <f t="shared" si="9"/>
        <v>0</v>
      </c>
      <c r="J33" s="58">
        <f t="shared" si="10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6"/>
        <v>0</v>
      </c>
      <c r="E34" s="93"/>
      <c r="F34" s="93"/>
      <c r="G34" s="45">
        <f t="shared" si="7"/>
        <v>0</v>
      </c>
      <c r="H34" s="58">
        <f t="shared" si="8"/>
        <v>0</v>
      </c>
      <c r="I34" s="58">
        <f t="shared" si="9"/>
        <v>0</v>
      </c>
      <c r="J34" s="58">
        <f t="shared" si="10"/>
        <v>0</v>
      </c>
      <c r="K34" s="42"/>
      <c r="L34" s="18"/>
      <c r="M34" s="18"/>
    </row>
    <row r="35" spans="1:13" ht="17.399999999999999" x14ac:dyDescent="0.3">
      <c r="A35" s="44"/>
      <c r="B35" s="93"/>
      <c r="C35" s="93"/>
      <c r="D35" s="45">
        <f t="shared" si="6"/>
        <v>0</v>
      </c>
      <c r="E35" s="93"/>
      <c r="F35" s="93"/>
      <c r="G35" s="45">
        <f t="shared" si="7"/>
        <v>0</v>
      </c>
      <c r="H35" s="58">
        <f t="shared" si="8"/>
        <v>0</v>
      </c>
      <c r="I35" s="58">
        <f t="shared" si="9"/>
        <v>0</v>
      </c>
      <c r="J35" s="58">
        <f t="shared" si="10"/>
        <v>0</v>
      </c>
      <c r="K35" s="42"/>
      <c r="L35" s="18"/>
      <c r="M35" s="18"/>
    </row>
    <row r="36" spans="1:13" ht="35.4" thickBot="1" x14ac:dyDescent="0.35">
      <c r="A36" s="48" t="s">
        <v>38</v>
      </c>
      <c r="B36" s="49"/>
      <c r="C36" s="49"/>
      <c r="D36" s="59">
        <f>SUM(D27:D35)</f>
        <v>0</v>
      </c>
      <c r="E36" s="49"/>
      <c r="F36" s="49"/>
      <c r="G36" s="59">
        <f>SUM(G27:G35)</f>
        <v>0</v>
      </c>
      <c r="H36" s="50"/>
      <c r="I36" s="50"/>
      <c r="J36" s="50">
        <f>G36-D36</f>
        <v>0</v>
      </c>
      <c r="K36" s="57"/>
      <c r="L36" s="82" t="s">
        <v>57</v>
      </c>
      <c r="M36" s="18"/>
    </row>
    <row r="37" spans="1:13" s="2" customFormat="1" ht="52.8" thickBot="1" x14ac:dyDescent="0.35">
      <c r="A37" s="60" t="s">
        <v>37</v>
      </c>
      <c r="B37" s="61"/>
      <c r="C37" s="61"/>
      <c r="D37" s="61">
        <f>D15+D26+D36</f>
        <v>0</v>
      </c>
      <c r="E37" s="61"/>
      <c r="F37" s="61"/>
      <c r="G37" s="61">
        <f>G15+G26+G36</f>
        <v>0</v>
      </c>
      <c r="H37" s="62"/>
      <c r="I37" s="62"/>
      <c r="J37" s="62">
        <f>G37-D37</f>
        <v>0</v>
      </c>
      <c r="K37" s="63"/>
      <c r="L37" s="83" t="e">
        <f>D37/L3</f>
        <v>#DIV/0!</v>
      </c>
    </row>
    <row r="38" spans="1:13" s="2" customFormat="1" ht="21" customHeight="1" thickTop="1" x14ac:dyDescent="0.25">
      <c r="A38" s="222" t="s">
        <v>39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 t="s">
        <v>40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/>
      <c r="B42" s="224"/>
      <c r="C42" s="224"/>
      <c r="D42" s="224"/>
      <c r="E42" s="224"/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42</v>
      </c>
      <c r="B43" s="26"/>
      <c r="C43" s="26"/>
      <c r="D43" s="27"/>
      <c r="E43" s="28">
        <f>D37</f>
        <v>0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43</v>
      </c>
      <c r="B44" s="95">
        <v>0.55000000000000004</v>
      </c>
      <c r="C44" s="9"/>
      <c r="D44" s="11">
        <f>D43*$B$44</f>
        <v>0</v>
      </c>
      <c r="E44" s="19">
        <f>E43*B44</f>
        <v>0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54</v>
      </c>
      <c r="B45" s="5"/>
      <c r="C45" s="5"/>
      <c r="D45" s="12">
        <f>D43+D44</f>
        <v>0</v>
      </c>
      <c r="E45" s="20">
        <f>E43+E44</f>
        <v>0</v>
      </c>
      <c r="F45" s="5"/>
      <c r="G45" s="6"/>
      <c r="H45" s="5"/>
      <c r="I45" s="5"/>
      <c r="J45" s="5"/>
      <c r="K45" s="38"/>
      <c r="L45" s="18"/>
      <c r="M45" s="18"/>
    </row>
    <row r="46" spans="1:13" ht="17.399999999999999" x14ac:dyDescent="0.3">
      <c r="A46" s="33" t="s">
        <v>44</v>
      </c>
      <c r="B46" s="96">
        <v>0.15</v>
      </c>
      <c r="C46" s="10"/>
      <c r="D46" s="13">
        <f>D45*$B$46</f>
        <v>0</v>
      </c>
      <c r="E46" s="21">
        <f>E45*B46</f>
        <v>0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 t="s">
        <v>45</v>
      </c>
      <c r="B47" s="216"/>
      <c r="C47" s="7"/>
      <c r="D47" s="35">
        <f>D45+D46</f>
        <v>0</v>
      </c>
      <c r="E47" s="22">
        <f>SUM(E45:E46)</f>
        <v>0</v>
      </c>
      <c r="F47" s="3"/>
      <c r="G47" s="4"/>
      <c r="H47" s="3"/>
      <c r="I47" s="3"/>
      <c r="J47" s="3"/>
      <c r="K47" s="36"/>
    </row>
    <row r="48" spans="1:13" ht="17.399999999999999" x14ac:dyDescent="0.3">
      <c r="A48" s="38"/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46</v>
      </c>
      <c r="B49" s="65"/>
      <c r="C49" s="38"/>
      <c r="D49" s="38"/>
      <c r="E49" s="38"/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47</v>
      </c>
      <c r="B50" s="37"/>
      <c r="C50" s="37"/>
      <c r="D50" s="37"/>
      <c r="E50" s="97"/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48</v>
      </c>
      <c r="B51" s="96">
        <v>0.15</v>
      </c>
      <c r="C51" s="10"/>
      <c r="D51" s="10"/>
      <c r="E51" s="21">
        <f>(E50*B51)/(1+B51)</f>
        <v>0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49</v>
      </c>
      <c r="B52" s="5"/>
      <c r="C52" s="5"/>
      <c r="D52" s="5"/>
      <c r="E52" s="20">
        <f>E50-E51</f>
        <v>0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50</v>
      </c>
      <c r="B53" s="10"/>
      <c r="C53" s="10"/>
      <c r="D53" s="10"/>
      <c r="E53" s="21">
        <f>D37</f>
        <v>0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51</v>
      </c>
      <c r="B54" s="5"/>
      <c r="C54" s="5"/>
      <c r="D54" s="5"/>
      <c r="E54" s="20">
        <f>E52-E53</f>
        <v>0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 t="s">
        <v>52</v>
      </c>
      <c r="B55" s="40"/>
      <c r="C55" s="40"/>
      <c r="D55" s="40"/>
      <c r="E55" s="66" t="e">
        <f>E54/E52</f>
        <v>#DIV/0!</v>
      </c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53</v>
      </c>
      <c r="B58" s="217"/>
      <c r="C58" s="217"/>
      <c r="D58" s="217"/>
      <c r="E58" s="217"/>
      <c r="F58" s="79"/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42</v>
      </c>
      <c r="B59" s="26"/>
      <c r="C59" s="26"/>
      <c r="D59" s="27"/>
      <c r="E59" s="28" t="e">
        <f>L37</f>
        <v>#DIV/0!</v>
      </c>
      <c r="F59" s="38" t="s">
        <v>56</v>
      </c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43</v>
      </c>
      <c r="B60" s="95">
        <v>0.55000000000000004</v>
      </c>
      <c r="C60" s="9"/>
      <c r="D60" s="11">
        <f>D59*$B$44</f>
        <v>0</v>
      </c>
      <c r="E60" s="19" t="e">
        <f>E59*B60</f>
        <v>#DIV/0!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54</v>
      </c>
      <c r="B61" s="5"/>
      <c r="C61" s="5"/>
      <c r="D61" s="12">
        <f>D59+D60</f>
        <v>0</v>
      </c>
      <c r="E61" s="20" t="e">
        <f>E59+E60</f>
        <v>#DIV/0!</v>
      </c>
      <c r="F61" s="38"/>
      <c r="G61" s="38"/>
      <c r="H61" s="38"/>
      <c r="I61" s="38"/>
      <c r="J61" s="38"/>
      <c r="K61" s="38"/>
      <c r="L61" s="18"/>
      <c r="M61" s="18"/>
    </row>
    <row r="62" spans="1:13" ht="17.399999999999999" x14ac:dyDescent="0.3">
      <c r="A62" s="33" t="s">
        <v>44</v>
      </c>
      <c r="B62" s="96">
        <v>0.15</v>
      </c>
      <c r="C62" s="10"/>
      <c r="D62" s="13">
        <f>D61*$B$46</f>
        <v>0</v>
      </c>
      <c r="E62" s="21" t="e">
        <f>E61*B62</f>
        <v>#DIV/0!</v>
      </c>
      <c r="F62" s="38"/>
      <c r="G62" s="38"/>
      <c r="H62" s="38"/>
      <c r="I62" s="38"/>
      <c r="J62" s="38"/>
      <c r="K62" s="38"/>
      <c r="L62" s="18"/>
      <c r="M62" s="18"/>
    </row>
    <row r="63" spans="1:13" ht="52.8" thickBot="1" x14ac:dyDescent="0.35">
      <c r="A63" s="34" t="s">
        <v>55</v>
      </c>
      <c r="B63" s="7"/>
      <c r="C63" s="7"/>
      <c r="D63" s="35">
        <f>D61+D62</f>
        <v>0</v>
      </c>
      <c r="E63" s="22" t="e">
        <f>SUM(E61:E62)</f>
        <v>#DIV/0!</v>
      </c>
      <c r="F63" s="38" t="s">
        <v>56</v>
      </c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35.4" thickBot="1" x14ac:dyDescent="0.35">
      <c r="A65" s="91" t="s">
        <v>46</v>
      </c>
      <c r="B65" s="65"/>
      <c r="C65" s="38"/>
      <c r="D65" s="38"/>
      <c r="E65" s="38"/>
      <c r="F65" s="38"/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47</v>
      </c>
      <c r="B66" s="37"/>
      <c r="C66" s="37"/>
      <c r="D66" s="37"/>
      <c r="E66" s="97"/>
      <c r="F66" s="38" t="s">
        <v>56</v>
      </c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48</v>
      </c>
      <c r="B67" s="96">
        <v>0.15</v>
      </c>
      <c r="C67" s="10"/>
      <c r="D67" s="10"/>
      <c r="E67" s="21">
        <f>(E66*B67)/(1+B67)</f>
        <v>0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49</v>
      </c>
      <c r="B68" s="5"/>
      <c r="C68" s="5"/>
      <c r="D68" s="5"/>
      <c r="E68" s="20">
        <f>E66-E67</f>
        <v>0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50</v>
      </c>
      <c r="B69" s="10"/>
      <c r="C69" s="10"/>
      <c r="D69" s="10"/>
      <c r="E69" s="21" t="e">
        <f>L37</f>
        <v>#DIV/0!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51</v>
      </c>
      <c r="B70" s="5"/>
      <c r="C70" s="5"/>
      <c r="D70" s="5"/>
      <c r="E70" s="20" t="e">
        <f>E68-E69</f>
        <v>#DIV/0!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 t="s">
        <v>52</v>
      </c>
      <c r="B71" s="40"/>
      <c r="C71" s="40"/>
      <c r="D71" s="40"/>
      <c r="E71" s="66" t="e">
        <f>E70/E68</f>
        <v>#DIV/0!</v>
      </c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58:E58"/>
    <mergeCell ref="A41:E42"/>
    <mergeCell ref="A40:K40"/>
    <mergeCell ref="A47:B47"/>
    <mergeCell ref="A1:K1"/>
    <mergeCell ref="B2:J2"/>
    <mergeCell ref="B3:D3"/>
    <mergeCell ref="E3:G3"/>
    <mergeCell ref="H3:J3"/>
    <mergeCell ref="A38:K38"/>
  </mergeCells>
  <conditionalFormatting sqref="H41:I41 H39:I39">
    <cfRule type="cellIs" dxfId="17" priority="2" stopIfTrue="1" operator="lessThan">
      <formula>0</formula>
    </cfRule>
  </conditionalFormatting>
  <conditionalFormatting sqref="H5:J37">
    <cfRule type="cellIs" dxfId="16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8"/>
  <sheetViews>
    <sheetView showGridLines="0" showZeros="0" zoomScaleNormal="100" workbookViewId="0">
      <selection activeCell="E59" sqref="E59"/>
    </sheetView>
  </sheetViews>
  <sheetFormatPr baseColWidth="10" defaultColWidth="9.109375" defaultRowHeight="13.2" x14ac:dyDescent="0.25"/>
  <cols>
    <col min="1" max="1" width="31.109375" customWidth="1"/>
    <col min="2" max="2" width="11.6640625" customWidth="1"/>
    <col min="3" max="3" width="10.88671875" customWidth="1"/>
    <col min="4" max="4" width="13.6640625" customWidth="1"/>
    <col min="5" max="5" width="12.6640625" customWidth="1"/>
    <col min="6" max="6" width="11.109375" customWidth="1"/>
    <col min="7" max="7" width="12.33203125" customWidth="1"/>
    <col min="8" max="8" width="10.5546875" customWidth="1"/>
    <col min="9" max="9" width="9.6640625" customWidth="1"/>
    <col min="10" max="10" width="12.5546875" customWidth="1"/>
    <col min="11" max="11" width="25.88671875" customWidth="1"/>
    <col min="12" max="12" width="24.109375" customWidth="1"/>
  </cols>
  <sheetData>
    <row r="1" spans="1:13" s="68" customFormat="1" ht="30" customHeight="1" x14ac:dyDescent="0.4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70"/>
    </row>
    <row r="2" spans="1:13" ht="17.399999999999999" x14ac:dyDescent="0.3">
      <c r="A2" s="41" t="s">
        <v>26</v>
      </c>
      <c r="B2" s="220"/>
      <c r="C2" s="220"/>
      <c r="D2" s="220"/>
      <c r="E2" s="220"/>
      <c r="F2" s="220"/>
      <c r="G2" s="220"/>
      <c r="H2" s="220"/>
      <c r="I2" s="220"/>
      <c r="J2" s="220"/>
      <c r="K2" s="42"/>
      <c r="L2" s="71" t="s">
        <v>33</v>
      </c>
      <c r="M2" s="18"/>
    </row>
    <row r="3" spans="1:13" s="1" customFormat="1" ht="19.5" customHeight="1" x14ac:dyDescent="0.3">
      <c r="A3" s="98"/>
      <c r="B3" s="221" t="s">
        <v>58</v>
      </c>
      <c r="C3" s="221"/>
      <c r="D3" s="221"/>
      <c r="E3" s="221" t="s">
        <v>59</v>
      </c>
      <c r="F3" s="221"/>
      <c r="G3" s="221"/>
      <c r="H3" s="221" t="s">
        <v>60</v>
      </c>
      <c r="I3" s="221"/>
      <c r="J3" s="221"/>
      <c r="K3" s="41"/>
      <c r="L3" s="93"/>
      <c r="M3" s="2"/>
    </row>
    <row r="4" spans="1:13" ht="60" x14ac:dyDescent="0.3">
      <c r="A4" s="41" t="s">
        <v>28</v>
      </c>
      <c r="B4" s="43" t="s">
        <v>29</v>
      </c>
      <c r="C4" s="43" t="s">
        <v>30</v>
      </c>
      <c r="D4" s="43" t="s">
        <v>31</v>
      </c>
      <c r="E4" s="43" t="s">
        <v>29</v>
      </c>
      <c r="F4" s="43" t="s">
        <v>30</v>
      </c>
      <c r="G4" s="43" t="s">
        <v>31</v>
      </c>
      <c r="H4" s="43" t="s">
        <v>29</v>
      </c>
      <c r="I4" s="43" t="s">
        <v>30</v>
      </c>
      <c r="J4" s="43" t="s">
        <v>31</v>
      </c>
      <c r="K4" s="86" t="s">
        <v>32</v>
      </c>
      <c r="L4" s="18"/>
      <c r="M4" s="18"/>
    </row>
    <row r="5" spans="1:13" ht="17.399999999999999" x14ac:dyDescent="0.3">
      <c r="A5" s="44" t="s">
        <v>172</v>
      </c>
      <c r="B5" s="93"/>
      <c r="C5" s="93"/>
      <c r="D5" s="45">
        <f>B5*C5</f>
        <v>0</v>
      </c>
      <c r="E5" s="93"/>
      <c r="F5" s="93"/>
      <c r="G5" s="45">
        <f>E5*F5</f>
        <v>0</v>
      </c>
      <c r="H5" s="46">
        <f t="shared" ref="H5:J14" si="0">E5-B5</f>
        <v>0</v>
      </c>
      <c r="I5" s="46">
        <f t="shared" si="0"/>
        <v>0</v>
      </c>
      <c r="J5" s="47">
        <f t="shared" si="0"/>
        <v>0</v>
      </c>
      <c r="K5" s="42"/>
      <c r="L5" s="18"/>
      <c r="M5" s="18"/>
    </row>
    <row r="6" spans="1:13" ht="17.399999999999999" x14ac:dyDescent="0.3">
      <c r="A6" s="44" t="s">
        <v>177</v>
      </c>
      <c r="B6" s="93"/>
      <c r="C6" s="93"/>
      <c r="D6" s="45">
        <f t="shared" ref="D6:D14" si="1">B6*C6</f>
        <v>0</v>
      </c>
      <c r="E6" s="93"/>
      <c r="F6" s="93"/>
      <c r="G6" s="45">
        <f t="shared" ref="G6:G14" si="2">E6*F6</f>
        <v>0</v>
      </c>
      <c r="H6" s="46">
        <f t="shared" si="0"/>
        <v>0</v>
      </c>
      <c r="I6" s="46">
        <f t="shared" si="0"/>
        <v>0</v>
      </c>
      <c r="J6" s="47">
        <f t="shared" si="0"/>
        <v>0</v>
      </c>
      <c r="K6" s="42"/>
      <c r="L6" s="18"/>
      <c r="M6" s="18"/>
    </row>
    <row r="7" spans="1:13" ht="17.399999999999999" x14ac:dyDescent="0.3">
      <c r="A7" s="44" t="s">
        <v>178</v>
      </c>
      <c r="B7" s="93"/>
      <c r="C7" s="93"/>
      <c r="D7" s="45">
        <f t="shared" si="1"/>
        <v>0</v>
      </c>
      <c r="E7" s="93"/>
      <c r="F7" s="93"/>
      <c r="G7" s="45">
        <f t="shared" si="2"/>
        <v>0</v>
      </c>
      <c r="H7" s="46">
        <f t="shared" si="0"/>
        <v>0</v>
      </c>
      <c r="I7" s="46">
        <f t="shared" si="0"/>
        <v>0</v>
      </c>
      <c r="J7" s="47">
        <f t="shared" si="0"/>
        <v>0</v>
      </c>
      <c r="K7" s="42"/>
      <c r="L7" s="18"/>
      <c r="M7" s="18"/>
    </row>
    <row r="8" spans="1:13" ht="17.399999999999999" x14ac:dyDescent="0.3">
      <c r="A8" s="38"/>
      <c r="B8" s="93"/>
      <c r="C8" s="93"/>
      <c r="D8" s="45">
        <f t="shared" si="1"/>
        <v>0</v>
      </c>
      <c r="E8" s="93"/>
      <c r="F8" s="93"/>
      <c r="G8" s="45">
        <f t="shared" si="2"/>
        <v>0</v>
      </c>
      <c r="H8" s="46">
        <f t="shared" si="0"/>
        <v>0</v>
      </c>
      <c r="I8" s="46">
        <f t="shared" si="0"/>
        <v>0</v>
      </c>
      <c r="J8" s="47">
        <f t="shared" si="0"/>
        <v>0</v>
      </c>
      <c r="K8" s="42"/>
      <c r="L8" s="18"/>
      <c r="M8" s="18"/>
    </row>
    <row r="9" spans="1:13" ht="17.399999999999999" x14ac:dyDescent="0.3">
      <c r="A9" s="44"/>
      <c r="B9" s="93"/>
      <c r="C9" s="93"/>
      <c r="D9" s="45">
        <f t="shared" si="1"/>
        <v>0</v>
      </c>
      <c r="E9" s="93"/>
      <c r="F9" s="93"/>
      <c r="G9" s="45">
        <f t="shared" si="2"/>
        <v>0</v>
      </c>
      <c r="H9" s="46">
        <f t="shared" si="0"/>
        <v>0</v>
      </c>
      <c r="I9" s="46">
        <f t="shared" si="0"/>
        <v>0</v>
      </c>
      <c r="J9" s="47">
        <f t="shared" si="0"/>
        <v>0</v>
      </c>
      <c r="K9" s="42"/>
      <c r="L9" s="18"/>
      <c r="M9" s="18"/>
    </row>
    <row r="10" spans="1:13" ht="17.399999999999999" x14ac:dyDescent="0.3">
      <c r="A10" s="44"/>
      <c r="B10" s="93"/>
      <c r="C10" s="93"/>
      <c r="D10" s="45">
        <f t="shared" si="1"/>
        <v>0</v>
      </c>
      <c r="E10" s="93"/>
      <c r="F10" s="93"/>
      <c r="G10" s="45">
        <f t="shared" si="2"/>
        <v>0</v>
      </c>
      <c r="H10" s="46">
        <f t="shared" si="0"/>
        <v>0</v>
      </c>
      <c r="I10" s="46">
        <f t="shared" si="0"/>
        <v>0</v>
      </c>
      <c r="J10" s="47">
        <f t="shared" si="0"/>
        <v>0</v>
      </c>
      <c r="K10" s="42"/>
      <c r="L10" s="18"/>
      <c r="M10" s="18"/>
    </row>
    <row r="11" spans="1:13" ht="17.399999999999999" x14ac:dyDescent="0.3">
      <c r="A11" s="44"/>
      <c r="B11" s="93"/>
      <c r="C11" s="93"/>
      <c r="D11" s="45">
        <f t="shared" si="1"/>
        <v>0</v>
      </c>
      <c r="E11" s="93"/>
      <c r="F11" s="93"/>
      <c r="G11" s="45">
        <f t="shared" si="2"/>
        <v>0</v>
      </c>
      <c r="H11" s="46">
        <f t="shared" si="0"/>
        <v>0</v>
      </c>
      <c r="I11" s="46">
        <f t="shared" si="0"/>
        <v>0</v>
      </c>
      <c r="J11" s="47">
        <f t="shared" si="0"/>
        <v>0</v>
      </c>
      <c r="K11" s="42"/>
      <c r="L11" s="18"/>
      <c r="M11" s="18"/>
    </row>
    <row r="12" spans="1:13" ht="17.399999999999999" x14ac:dyDescent="0.3">
      <c r="A12" s="44"/>
      <c r="B12" s="93"/>
      <c r="C12" s="93"/>
      <c r="D12" s="45">
        <f t="shared" si="1"/>
        <v>0</v>
      </c>
      <c r="E12" s="93"/>
      <c r="F12" s="93"/>
      <c r="G12" s="45">
        <f t="shared" si="2"/>
        <v>0</v>
      </c>
      <c r="H12" s="46">
        <f t="shared" si="0"/>
        <v>0</v>
      </c>
      <c r="I12" s="46">
        <f t="shared" si="0"/>
        <v>0</v>
      </c>
      <c r="J12" s="47">
        <f t="shared" si="0"/>
        <v>0</v>
      </c>
      <c r="K12" s="42"/>
      <c r="L12" s="18"/>
      <c r="M12" s="18"/>
    </row>
    <row r="13" spans="1:13" ht="17.399999999999999" x14ac:dyDescent="0.3">
      <c r="A13" s="44"/>
      <c r="B13" s="93"/>
      <c r="C13" s="93"/>
      <c r="D13" s="45">
        <f t="shared" si="1"/>
        <v>0</v>
      </c>
      <c r="E13" s="93"/>
      <c r="F13" s="93"/>
      <c r="G13" s="45">
        <f t="shared" si="2"/>
        <v>0</v>
      </c>
      <c r="H13" s="46">
        <f t="shared" si="0"/>
        <v>0</v>
      </c>
      <c r="I13" s="46">
        <f t="shared" si="0"/>
        <v>0</v>
      </c>
      <c r="J13" s="47">
        <f t="shared" si="0"/>
        <v>0</v>
      </c>
      <c r="K13" s="42"/>
      <c r="L13" s="18"/>
      <c r="M13" s="18"/>
    </row>
    <row r="14" spans="1:13" ht="17.399999999999999" x14ac:dyDescent="0.3">
      <c r="A14" s="44"/>
      <c r="B14" s="93"/>
      <c r="C14" s="93"/>
      <c r="D14" s="45">
        <f t="shared" si="1"/>
        <v>0</v>
      </c>
      <c r="E14" s="93"/>
      <c r="F14" s="93"/>
      <c r="G14" s="45">
        <f t="shared" si="2"/>
        <v>0</v>
      </c>
      <c r="H14" s="46">
        <f t="shared" si="0"/>
        <v>0</v>
      </c>
      <c r="I14" s="46">
        <f t="shared" si="0"/>
        <v>0</v>
      </c>
      <c r="J14" s="47">
        <f t="shared" si="0"/>
        <v>0</v>
      </c>
      <c r="K14" s="42"/>
      <c r="L14" s="18"/>
      <c r="M14" s="18"/>
    </row>
    <row r="15" spans="1:13" s="2" customFormat="1" ht="18" thickBot="1" x14ac:dyDescent="0.35">
      <c r="A15" s="48" t="s">
        <v>35</v>
      </c>
      <c r="B15" s="49"/>
      <c r="C15" s="49"/>
      <c r="D15" s="49">
        <f>SUM(D5:D14)</f>
        <v>0</v>
      </c>
      <c r="E15" s="49"/>
      <c r="F15" s="49"/>
      <c r="G15" s="49">
        <f>SUM(G5:G14)</f>
        <v>0</v>
      </c>
      <c r="H15" s="50"/>
      <c r="I15" s="50"/>
      <c r="J15" s="50">
        <f>G15-D15</f>
        <v>0</v>
      </c>
      <c r="K15" s="51"/>
    </row>
    <row r="16" spans="1:13" ht="17.399999999999999" x14ac:dyDescent="0.3">
      <c r="A16" s="52" t="s">
        <v>34</v>
      </c>
      <c r="B16" s="93"/>
      <c r="C16" s="93"/>
      <c r="D16" s="53">
        <f t="shared" ref="D16:D25" si="3">B16*C16</f>
        <v>0</v>
      </c>
      <c r="E16" s="93"/>
      <c r="F16" s="93"/>
      <c r="G16" s="53">
        <f t="shared" ref="G16:G25" si="4">E16*F16</f>
        <v>0</v>
      </c>
      <c r="H16" s="54">
        <f t="shared" ref="H16:J25" si="5">E16-B16</f>
        <v>0</v>
      </c>
      <c r="I16" s="54">
        <f t="shared" si="5"/>
        <v>0</v>
      </c>
      <c r="J16" s="54">
        <f>G16-D16</f>
        <v>0</v>
      </c>
      <c r="K16" s="55"/>
      <c r="L16" s="18"/>
      <c r="M16" s="18"/>
    </row>
    <row r="17" spans="1:13" ht="17.399999999999999" x14ac:dyDescent="0.3">
      <c r="A17" s="44"/>
      <c r="B17" s="93"/>
      <c r="C17" s="93"/>
      <c r="D17" s="45">
        <f t="shared" si="3"/>
        <v>0</v>
      </c>
      <c r="E17" s="93"/>
      <c r="F17" s="93"/>
      <c r="G17" s="45">
        <f t="shared" si="4"/>
        <v>0</v>
      </c>
      <c r="H17" s="54">
        <f t="shared" si="5"/>
        <v>0</v>
      </c>
      <c r="I17" s="54">
        <f t="shared" si="5"/>
        <v>0</v>
      </c>
      <c r="J17" s="54">
        <f t="shared" si="5"/>
        <v>0</v>
      </c>
      <c r="K17" s="42"/>
      <c r="L17" s="18"/>
      <c r="M17" s="18"/>
    </row>
    <row r="18" spans="1:13" ht="17.399999999999999" x14ac:dyDescent="0.3">
      <c r="A18" s="44"/>
      <c r="B18" s="93"/>
      <c r="C18" s="93"/>
      <c r="D18" s="45">
        <f t="shared" si="3"/>
        <v>0</v>
      </c>
      <c r="E18" s="93"/>
      <c r="F18" s="93"/>
      <c r="G18" s="45">
        <f t="shared" si="4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42"/>
      <c r="L18" s="18"/>
      <c r="M18" s="18"/>
    </row>
    <row r="19" spans="1:13" ht="17.399999999999999" x14ac:dyDescent="0.3">
      <c r="A19" s="44"/>
      <c r="B19" s="93"/>
      <c r="C19" s="93"/>
      <c r="D19" s="45">
        <f t="shared" si="3"/>
        <v>0</v>
      </c>
      <c r="E19" s="93"/>
      <c r="F19" s="93"/>
      <c r="G19" s="45">
        <f t="shared" si="4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42"/>
      <c r="L19" s="18"/>
      <c r="M19" s="18"/>
    </row>
    <row r="20" spans="1:13" ht="17.399999999999999" x14ac:dyDescent="0.3">
      <c r="A20" s="56"/>
      <c r="B20" s="93"/>
      <c r="C20" s="93"/>
      <c r="D20" s="45">
        <f t="shared" si="3"/>
        <v>0</v>
      </c>
      <c r="E20" s="93"/>
      <c r="F20" s="93"/>
      <c r="G20" s="45">
        <f t="shared" si="4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  <c r="K20" s="42"/>
      <c r="L20" s="18"/>
      <c r="M20" s="18"/>
    </row>
    <row r="21" spans="1:13" ht="17.399999999999999" x14ac:dyDescent="0.3">
      <c r="A21" s="44" t="s">
        <v>0</v>
      </c>
      <c r="B21" s="93"/>
      <c r="C21" s="93"/>
      <c r="D21" s="45">
        <f t="shared" si="3"/>
        <v>0</v>
      </c>
      <c r="E21" s="93"/>
      <c r="F21" s="93"/>
      <c r="G21" s="45">
        <f t="shared" si="4"/>
        <v>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42"/>
      <c r="L21" s="18"/>
      <c r="M21" s="18"/>
    </row>
    <row r="22" spans="1:13" ht="17.399999999999999" x14ac:dyDescent="0.3">
      <c r="A22" s="44"/>
      <c r="B22" s="93"/>
      <c r="C22" s="93"/>
      <c r="D22" s="45">
        <f t="shared" si="3"/>
        <v>0</v>
      </c>
      <c r="E22" s="93"/>
      <c r="F22" s="93"/>
      <c r="G22" s="45">
        <f t="shared" si="4"/>
        <v>0</v>
      </c>
      <c r="H22" s="54">
        <f t="shared" si="5"/>
        <v>0</v>
      </c>
      <c r="I22" s="54">
        <f t="shared" si="5"/>
        <v>0</v>
      </c>
      <c r="J22" s="54">
        <f t="shared" si="5"/>
        <v>0</v>
      </c>
      <c r="K22" s="42"/>
      <c r="L22" s="18"/>
      <c r="M22" s="18"/>
    </row>
    <row r="23" spans="1:13" ht="17.399999999999999" x14ac:dyDescent="0.3">
      <c r="A23" s="44"/>
      <c r="B23" s="93"/>
      <c r="C23" s="93"/>
      <c r="D23" s="45">
        <f t="shared" si="3"/>
        <v>0</v>
      </c>
      <c r="E23" s="93"/>
      <c r="F23" s="93"/>
      <c r="G23" s="45">
        <f t="shared" si="4"/>
        <v>0</v>
      </c>
      <c r="H23" s="54">
        <f t="shared" si="5"/>
        <v>0</v>
      </c>
      <c r="I23" s="54">
        <f t="shared" si="5"/>
        <v>0</v>
      </c>
      <c r="J23" s="54">
        <f t="shared" si="5"/>
        <v>0</v>
      </c>
      <c r="K23" s="42"/>
      <c r="L23" s="18"/>
      <c r="M23" s="18"/>
    </row>
    <row r="24" spans="1:13" ht="17.399999999999999" x14ac:dyDescent="0.3">
      <c r="A24" s="44"/>
      <c r="B24" s="93"/>
      <c r="C24" s="93"/>
      <c r="D24" s="45"/>
      <c r="E24" s="93"/>
      <c r="F24" s="93"/>
      <c r="G24" s="45"/>
      <c r="H24" s="54"/>
      <c r="I24" s="54"/>
      <c r="J24" s="54"/>
      <c r="K24" s="42"/>
      <c r="L24" s="18"/>
      <c r="M24" s="18"/>
    </row>
    <row r="25" spans="1:13" ht="17.399999999999999" x14ac:dyDescent="0.3">
      <c r="A25" s="44" t="s">
        <v>187</v>
      </c>
      <c r="B25" s="93"/>
      <c r="C25" s="93"/>
      <c r="D25" s="45">
        <f t="shared" si="3"/>
        <v>0</v>
      </c>
      <c r="E25" s="93"/>
      <c r="F25" s="93"/>
      <c r="G25" s="45">
        <f t="shared" si="4"/>
        <v>0</v>
      </c>
      <c r="H25" s="54">
        <f t="shared" si="5"/>
        <v>0</v>
      </c>
      <c r="I25" s="54">
        <f t="shared" si="5"/>
        <v>0</v>
      </c>
      <c r="J25" s="54">
        <f t="shared" si="5"/>
        <v>0</v>
      </c>
      <c r="K25" s="42"/>
      <c r="L25" s="18"/>
      <c r="M25" s="18"/>
    </row>
    <row r="26" spans="1:13" ht="18" thickBot="1" x14ac:dyDescent="0.35">
      <c r="A26" s="48" t="s">
        <v>2</v>
      </c>
      <c r="B26" s="49">
        <v>0</v>
      </c>
      <c r="C26" s="49">
        <v>0</v>
      </c>
      <c r="D26" s="49">
        <f>SUM(D16:D25)</f>
        <v>0</v>
      </c>
      <c r="E26" s="49">
        <v>0</v>
      </c>
      <c r="F26" s="49">
        <v>0</v>
      </c>
      <c r="G26" s="49">
        <f>SUM(G16:G25)</f>
        <v>0</v>
      </c>
      <c r="H26" s="50"/>
      <c r="I26" s="50"/>
      <c r="J26" s="50">
        <f>G26-D26</f>
        <v>0</v>
      </c>
      <c r="K26" s="57"/>
      <c r="L26" s="18"/>
      <c r="M26" s="18"/>
    </row>
    <row r="27" spans="1:13" ht="34.799999999999997" x14ac:dyDescent="0.3">
      <c r="A27" s="52" t="s">
        <v>36</v>
      </c>
      <c r="B27" s="94"/>
      <c r="C27" s="94"/>
      <c r="D27" s="53">
        <f>B27*C27</f>
        <v>0</v>
      </c>
      <c r="E27" s="94"/>
      <c r="F27" s="94"/>
      <c r="G27" s="53">
        <f>E27*F27</f>
        <v>0</v>
      </c>
      <c r="H27" s="58">
        <f>E27-B27</f>
        <v>0</v>
      </c>
      <c r="I27" s="58">
        <f>F27 -C27</f>
        <v>0</v>
      </c>
      <c r="J27" s="58">
        <f>G27-D27</f>
        <v>0</v>
      </c>
      <c r="K27" s="55"/>
      <c r="L27" s="18"/>
      <c r="M27" s="18"/>
    </row>
    <row r="28" spans="1:13" ht="17.399999999999999" x14ac:dyDescent="0.3">
      <c r="A28" s="44"/>
      <c r="B28" s="93"/>
      <c r="C28" s="93"/>
      <c r="D28" s="45">
        <f t="shared" ref="D28:D35" si="6">B28*C28</f>
        <v>0</v>
      </c>
      <c r="E28" s="93"/>
      <c r="F28" s="93"/>
      <c r="G28" s="45">
        <f t="shared" ref="G28:G35" si="7">E28*F28</f>
        <v>0</v>
      </c>
      <c r="H28" s="58">
        <f t="shared" ref="H28:H35" si="8">E28-B28</f>
        <v>0</v>
      </c>
      <c r="I28" s="58">
        <f t="shared" ref="I28:I35" si="9">F28 -C28</f>
        <v>0</v>
      </c>
      <c r="J28" s="58">
        <f t="shared" ref="J28:J35" si="10">G28-D28</f>
        <v>0</v>
      </c>
      <c r="K28" s="42"/>
      <c r="L28" s="18"/>
      <c r="M28" s="18"/>
    </row>
    <row r="29" spans="1:13" ht="17.399999999999999" x14ac:dyDescent="0.3">
      <c r="A29" s="44"/>
      <c r="B29" s="93"/>
      <c r="C29" s="93"/>
      <c r="D29" s="45">
        <f t="shared" si="6"/>
        <v>0</v>
      </c>
      <c r="E29" s="93"/>
      <c r="F29" s="93"/>
      <c r="G29" s="45">
        <f t="shared" si="7"/>
        <v>0</v>
      </c>
      <c r="H29" s="58">
        <f t="shared" si="8"/>
        <v>0</v>
      </c>
      <c r="I29" s="58">
        <f t="shared" si="9"/>
        <v>0</v>
      </c>
      <c r="J29" s="58">
        <f t="shared" si="10"/>
        <v>0</v>
      </c>
      <c r="K29" s="42"/>
      <c r="L29" s="18"/>
      <c r="M29" s="18"/>
    </row>
    <row r="30" spans="1:13" ht="17.399999999999999" x14ac:dyDescent="0.3">
      <c r="A30" s="44"/>
      <c r="B30" s="93"/>
      <c r="C30" s="93"/>
      <c r="D30" s="45">
        <f t="shared" si="6"/>
        <v>0</v>
      </c>
      <c r="E30" s="93"/>
      <c r="F30" s="93"/>
      <c r="G30" s="45">
        <f t="shared" si="7"/>
        <v>0</v>
      </c>
      <c r="H30" s="58">
        <f t="shared" si="8"/>
        <v>0</v>
      </c>
      <c r="I30" s="58">
        <f t="shared" si="9"/>
        <v>0</v>
      </c>
      <c r="J30" s="58">
        <f t="shared" si="10"/>
        <v>0</v>
      </c>
      <c r="K30" s="42"/>
      <c r="L30" s="18"/>
      <c r="M30" s="25"/>
    </row>
    <row r="31" spans="1:13" ht="17.399999999999999" x14ac:dyDescent="0.3">
      <c r="A31" s="44"/>
      <c r="B31" s="93"/>
      <c r="C31" s="93"/>
      <c r="D31" s="45">
        <f t="shared" si="6"/>
        <v>0</v>
      </c>
      <c r="E31" s="93"/>
      <c r="F31" s="93"/>
      <c r="G31" s="45">
        <f t="shared" si="7"/>
        <v>0</v>
      </c>
      <c r="H31" s="58">
        <f t="shared" si="8"/>
        <v>0</v>
      </c>
      <c r="I31" s="58">
        <f t="shared" si="9"/>
        <v>0</v>
      </c>
      <c r="J31" s="58">
        <f t="shared" si="10"/>
        <v>0</v>
      </c>
      <c r="K31" s="42"/>
      <c r="L31" s="18"/>
      <c r="M31" s="18"/>
    </row>
    <row r="32" spans="1:13" ht="17.399999999999999" x14ac:dyDescent="0.3">
      <c r="A32" s="44"/>
      <c r="B32" s="93"/>
      <c r="C32" s="93"/>
      <c r="D32" s="45">
        <f t="shared" si="6"/>
        <v>0</v>
      </c>
      <c r="E32" s="93"/>
      <c r="F32" s="93"/>
      <c r="G32" s="45">
        <f t="shared" si="7"/>
        <v>0</v>
      </c>
      <c r="H32" s="58">
        <f t="shared" si="8"/>
        <v>0</v>
      </c>
      <c r="I32" s="58">
        <f t="shared" si="9"/>
        <v>0</v>
      </c>
      <c r="J32" s="58">
        <f t="shared" si="10"/>
        <v>0</v>
      </c>
      <c r="K32" s="42"/>
      <c r="L32" s="18"/>
      <c r="M32" s="18"/>
    </row>
    <row r="33" spans="1:13" ht="17.399999999999999" x14ac:dyDescent="0.3">
      <c r="A33" s="44"/>
      <c r="B33" s="93"/>
      <c r="C33" s="93"/>
      <c r="D33" s="45">
        <f t="shared" si="6"/>
        <v>0</v>
      </c>
      <c r="E33" s="93"/>
      <c r="F33" s="93"/>
      <c r="G33" s="45">
        <f t="shared" si="7"/>
        <v>0</v>
      </c>
      <c r="H33" s="58">
        <f t="shared" si="8"/>
        <v>0</v>
      </c>
      <c r="I33" s="58">
        <f t="shared" si="9"/>
        <v>0</v>
      </c>
      <c r="J33" s="58">
        <f t="shared" si="10"/>
        <v>0</v>
      </c>
      <c r="K33" s="42"/>
      <c r="L33" s="18"/>
      <c r="M33" s="18"/>
    </row>
    <row r="34" spans="1:13" ht="17.399999999999999" x14ac:dyDescent="0.3">
      <c r="A34" s="44"/>
      <c r="B34" s="93"/>
      <c r="C34" s="93"/>
      <c r="D34" s="45">
        <f t="shared" si="6"/>
        <v>0</v>
      </c>
      <c r="E34" s="93"/>
      <c r="F34" s="93"/>
      <c r="G34" s="45">
        <f t="shared" si="7"/>
        <v>0</v>
      </c>
      <c r="H34" s="58">
        <f t="shared" si="8"/>
        <v>0</v>
      </c>
      <c r="I34" s="58">
        <f t="shared" si="9"/>
        <v>0</v>
      </c>
      <c r="J34" s="58">
        <f t="shared" si="10"/>
        <v>0</v>
      </c>
      <c r="K34" s="42"/>
      <c r="L34" s="18"/>
      <c r="M34" s="18"/>
    </row>
    <row r="35" spans="1:13" ht="17.399999999999999" x14ac:dyDescent="0.3">
      <c r="A35" s="44"/>
      <c r="B35" s="93"/>
      <c r="C35" s="93"/>
      <c r="D35" s="45">
        <f t="shared" si="6"/>
        <v>0</v>
      </c>
      <c r="E35" s="93"/>
      <c r="F35" s="93"/>
      <c r="G35" s="45">
        <f t="shared" si="7"/>
        <v>0</v>
      </c>
      <c r="H35" s="58">
        <f t="shared" si="8"/>
        <v>0</v>
      </c>
      <c r="I35" s="58">
        <f t="shared" si="9"/>
        <v>0</v>
      </c>
      <c r="J35" s="58">
        <f t="shared" si="10"/>
        <v>0</v>
      </c>
      <c r="K35" s="42"/>
      <c r="L35" s="18"/>
      <c r="M35" s="18"/>
    </row>
    <row r="36" spans="1:13" ht="35.4" thickBot="1" x14ac:dyDescent="0.35">
      <c r="A36" s="48" t="s">
        <v>38</v>
      </c>
      <c r="B36" s="49"/>
      <c r="C36" s="49"/>
      <c r="D36" s="59">
        <f>SUM(D27:D35)</f>
        <v>0</v>
      </c>
      <c r="E36" s="49"/>
      <c r="F36" s="49"/>
      <c r="G36" s="59">
        <f>SUM(G27:G35)</f>
        <v>0</v>
      </c>
      <c r="H36" s="50"/>
      <c r="I36" s="50"/>
      <c r="J36" s="50">
        <f>G36-D36</f>
        <v>0</v>
      </c>
      <c r="K36" s="57"/>
      <c r="L36" s="82" t="s">
        <v>57</v>
      </c>
      <c r="M36" s="18"/>
    </row>
    <row r="37" spans="1:13" s="2" customFormat="1" ht="52.8" thickBot="1" x14ac:dyDescent="0.35">
      <c r="A37" s="60" t="s">
        <v>37</v>
      </c>
      <c r="B37" s="61"/>
      <c r="C37" s="61"/>
      <c r="D37" s="61">
        <f>D15+D26+D36</f>
        <v>0</v>
      </c>
      <c r="E37" s="61"/>
      <c r="F37" s="61"/>
      <c r="G37" s="61">
        <f>G15+G26+G36</f>
        <v>0</v>
      </c>
      <c r="H37" s="62"/>
      <c r="I37" s="62"/>
      <c r="J37" s="62">
        <f>G37-D37</f>
        <v>0</v>
      </c>
      <c r="K37" s="63"/>
      <c r="L37" s="83" t="e">
        <f>D37/L3</f>
        <v>#DIV/0!</v>
      </c>
    </row>
    <row r="38" spans="1:13" s="2" customFormat="1" ht="21" customHeight="1" thickTop="1" x14ac:dyDescent="0.25">
      <c r="A38" s="222" t="s">
        <v>39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3" s="2" customFormat="1" ht="15" customHeight="1" x14ac:dyDescent="0.3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36"/>
    </row>
    <row r="40" spans="1:13" s="2" customFormat="1" ht="21" customHeight="1" x14ac:dyDescent="0.25">
      <c r="A40" s="193" t="s">
        <v>40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2" customFormat="1" ht="14.25" customHeight="1" x14ac:dyDescent="0.3">
      <c r="A41" s="223" t="s">
        <v>41</v>
      </c>
      <c r="B41" s="223"/>
      <c r="C41" s="223"/>
      <c r="D41" s="223"/>
      <c r="E41" s="223"/>
      <c r="F41" s="29"/>
      <c r="G41" s="29"/>
      <c r="H41" s="29"/>
      <c r="I41" s="29"/>
      <c r="J41" s="29"/>
      <c r="K41" s="36"/>
    </row>
    <row r="42" spans="1:13" s="2" customFormat="1" ht="22.5" customHeight="1" thickBot="1" x14ac:dyDescent="0.3">
      <c r="A42" s="224"/>
      <c r="B42" s="224"/>
      <c r="C42" s="224"/>
      <c r="D42" s="224"/>
      <c r="E42" s="224"/>
      <c r="F42" s="99"/>
      <c r="G42" s="99"/>
      <c r="H42" s="99"/>
      <c r="I42" s="99"/>
      <c r="J42" s="99"/>
      <c r="K42" s="99"/>
    </row>
    <row r="43" spans="1:13" s="2" customFormat="1" ht="25.5" customHeight="1" x14ac:dyDescent="0.3">
      <c r="A43" s="8" t="s">
        <v>42</v>
      </c>
      <c r="B43" s="26"/>
      <c r="C43" s="26"/>
      <c r="D43" s="27"/>
      <c r="E43" s="28">
        <f>D37</f>
        <v>0</v>
      </c>
      <c r="F43" s="29"/>
      <c r="G43" s="29"/>
      <c r="H43" s="29"/>
      <c r="I43" s="29"/>
      <c r="J43" s="30"/>
      <c r="K43" s="36"/>
    </row>
    <row r="44" spans="1:13" s="2" customFormat="1" ht="17.399999999999999" x14ac:dyDescent="0.3">
      <c r="A44" s="31" t="s">
        <v>43</v>
      </c>
      <c r="B44" s="95">
        <v>0.55000000000000004</v>
      </c>
      <c r="C44" s="9"/>
      <c r="D44" s="11">
        <f>D43*$B$44</f>
        <v>0</v>
      </c>
      <c r="E44" s="19">
        <f>E43*B44</f>
        <v>0</v>
      </c>
      <c r="F44" s="3"/>
      <c r="G44" s="4"/>
      <c r="H44" s="3"/>
      <c r="I44" s="3"/>
      <c r="J44" s="30"/>
      <c r="K44" s="36"/>
    </row>
    <row r="45" spans="1:13" ht="17.399999999999999" x14ac:dyDescent="0.3">
      <c r="A45" s="32" t="s">
        <v>54</v>
      </c>
      <c r="B45" s="5"/>
      <c r="C45" s="5"/>
      <c r="D45" s="12">
        <f>D43+D44</f>
        <v>0</v>
      </c>
      <c r="E45" s="20">
        <f>E43+E44</f>
        <v>0</v>
      </c>
      <c r="F45" s="5"/>
      <c r="G45" s="6"/>
      <c r="H45" s="5"/>
      <c r="I45" s="5"/>
      <c r="J45" s="5"/>
      <c r="K45" s="38"/>
      <c r="L45" s="18"/>
      <c r="M45" s="18"/>
    </row>
    <row r="46" spans="1:13" ht="17.399999999999999" x14ac:dyDescent="0.3">
      <c r="A46" s="33" t="s">
        <v>44</v>
      </c>
      <c r="B46" s="96">
        <v>0.15</v>
      </c>
      <c r="C46" s="10"/>
      <c r="D46" s="13">
        <f>D45*$B$46</f>
        <v>0</v>
      </c>
      <c r="E46" s="21">
        <f>E45*B46</f>
        <v>0</v>
      </c>
      <c r="F46" s="5"/>
      <c r="G46" s="6"/>
      <c r="H46" s="5"/>
      <c r="I46" s="5"/>
      <c r="J46" s="5"/>
      <c r="K46" s="38"/>
      <c r="L46" s="18"/>
      <c r="M46" s="18"/>
    </row>
    <row r="47" spans="1:13" s="2" customFormat="1" ht="39" customHeight="1" thickBot="1" x14ac:dyDescent="0.35">
      <c r="A47" s="215" t="s">
        <v>45</v>
      </c>
      <c r="B47" s="216"/>
      <c r="C47" s="7"/>
      <c r="D47" s="35">
        <f>D45+D46</f>
        <v>0</v>
      </c>
      <c r="E47" s="22">
        <f>SUM(E45:E46)</f>
        <v>0</v>
      </c>
      <c r="F47" s="3"/>
      <c r="G47" s="4"/>
      <c r="H47" s="3"/>
      <c r="I47" s="3"/>
      <c r="J47" s="3"/>
      <c r="K47" s="36"/>
    </row>
    <row r="48" spans="1:13" ht="17.399999999999999" x14ac:dyDescent="0.3">
      <c r="A48" s="38"/>
      <c r="B48" s="64"/>
      <c r="C48" s="38"/>
      <c r="D48" s="38"/>
      <c r="E48" s="38"/>
      <c r="F48" s="38"/>
      <c r="G48" s="38"/>
      <c r="H48" s="38"/>
      <c r="I48" s="38"/>
      <c r="J48" s="38"/>
      <c r="K48" s="38"/>
      <c r="L48" s="18"/>
      <c r="M48" s="18"/>
    </row>
    <row r="49" spans="1:13" ht="19.5" customHeight="1" thickBot="1" x14ac:dyDescent="0.35">
      <c r="A49" s="36" t="s">
        <v>46</v>
      </c>
      <c r="B49" s="65"/>
      <c r="C49" s="38"/>
      <c r="D49" s="38"/>
      <c r="E49" s="38"/>
      <c r="F49" s="38"/>
      <c r="G49" s="38"/>
      <c r="H49" s="38"/>
      <c r="I49" s="38"/>
      <c r="J49" s="38"/>
      <c r="K49" s="38"/>
      <c r="L49" s="18"/>
      <c r="M49" s="18"/>
    </row>
    <row r="50" spans="1:13" s="14" customFormat="1" ht="17.399999999999999" x14ac:dyDescent="0.3">
      <c r="A50" s="87" t="s">
        <v>47</v>
      </c>
      <c r="B50" s="37"/>
      <c r="C50" s="37"/>
      <c r="D50" s="37"/>
      <c r="E50" s="97"/>
      <c r="F50" s="38"/>
      <c r="G50" s="38"/>
      <c r="H50" s="38"/>
      <c r="I50" s="38"/>
      <c r="J50" s="38"/>
      <c r="K50" s="38"/>
      <c r="L50" s="38"/>
      <c r="M50" s="38"/>
    </row>
    <row r="51" spans="1:13" s="14" customFormat="1" ht="17.399999999999999" x14ac:dyDescent="0.3">
      <c r="A51" s="39" t="s">
        <v>48</v>
      </c>
      <c r="B51" s="96">
        <v>0.15</v>
      </c>
      <c r="C51" s="10"/>
      <c r="D51" s="10"/>
      <c r="E51" s="21">
        <f>(E50*B51)/(1+B51)</f>
        <v>0</v>
      </c>
      <c r="F51" s="38"/>
      <c r="G51" s="38"/>
      <c r="H51" s="38"/>
      <c r="I51" s="38"/>
      <c r="J51" s="38"/>
      <c r="K51" s="38"/>
      <c r="L51" s="38"/>
      <c r="M51" s="38"/>
    </row>
    <row r="52" spans="1:13" s="14" customFormat="1" ht="17.399999999999999" x14ac:dyDescent="0.3">
      <c r="A52" s="88" t="s">
        <v>49</v>
      </c>
      <c r="B52" s="5"/>
      <c r="C52" s="5"/>
      <c r="D52" s="5"/>
      <c r="E52" s="20">
        <f>E50-E51</f>
        <v>0</v>
      </c>
      <c r="F52" s="38"/>
      <c r="G52" s="38"/>
      <c r="H52" s="38"/>
      <c r="I52" s="38"/>
      <c r="J52" s="38"/>
      <c r="K52" s="38"/>
      <c r="L52" s="38"/>
      <c r="M52" s="38"/>
    </row>
    <row r="53" spans="1:13" s="14" customFormat="1" ht="17.399999999999999" x14ac:dyDescent="0.3">
      <c r="A53" s="39" t="s">
        <v>50</v>
      </c>
      <c r="B53" s="10"/>
      <c r="C53" s="10"/>
      <c r="D53" s="10"/>
      <c r="E53" s="21">
        <f>D37</f>
        <v>0</v>
      </c>
      <c r="F53" s="38"/>
      <c r="G53" s="38"/>
      <c r="H53" s="38"/>
      <c r="I53" s="38"/>
      <c r="J53" s="38"/>
      <c r="K53" s="38"/>
      <c r="L53" s="38"/>
      <c r="M53" s="38"/>
    </row>
    <row r="54" spans="1:13" s="14" customFormat="1" ht="17.399999999999999" x14ac:dyDescent="0.3">
      <c r="A54" s="89" t="s">
        <v>51</v>
      </c>
      <c r="B54" s="5"/>
      <c r="C54" s="5"/>
      <c r="D54" s="5"/>
      <c r="E54" s="20">
        <f>E52-E53</f>
        <v>0</v>
      </c>
      <c r="F54" s="38"/>
      <c r="G54" s="38"/>
      <c r="H54" s="38"/>
      <c r="I54" s="38"/>
      <c r="J54" s="38"/>
      <c r="K54" s="38"/>
      <c r="L54" s="38"/>
      <c r="M54" s="38"/>
    </row>
    <row r="55" spans="1:13" s="14" customFormat="1" ht="18" thickBot="1" x14ac:dyDescent="0.35">
      <c r="A55" s="90" t="s">
        <v>52</v>
      </c>
      <c r="B55" s="40"/>
      <c r="C55" s="40"/>
      <c r="D55" s="40"/>
      <c r="E55" s="66" t="e">
        <f>E54/E52</f>
        <v>#DIV/0!</v>
      </c>
      <c r="F55" s="38"/>
      <c r="G55" s="38"/>
      <c r="H55" s="38"/>
      <c r="I55" s="38"/>
      <c r="J55" s="38"/>
      <c r="K55" s="38"/>
      <c r="L55" s="38"/>
      <c r="M55" s="38"/>
    </row>
    <row r="56" spans="1:13" ht="17.399999999999999" x14ac:dyDescent="0.3">
      <c r="A56" s="67"/>
      <c r="B56" s="67"/>
      <c r="C56" s="67"/>
      <c r="D56" s="67"/>
      <c r="E56" s="67"/>
      <c r="F56" s="80"/>
      <c r="G56" s="80"/>
      <c r="H56" s="80"/>
      <c r="I56" s="80"/>
      <c r="J56" s="80"/>
      <c r="K56" s="80"/>
      <c r="L56" s="25"/>
      <c r="M56" s="18"/>
    </row>
    <row r="57" spans="1:13" ht="17.399999999999999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8"/>
      <c r="M57" s="18"/>
    </row>
    <row r="58" spans="1:13" ht="18" thickBot="1" x14ac:dyDescent="0.35">
      <c r="A58" s="217" t="s">
        <v>53</v>
      </c>
      <c r="B58" s="217"/>
      <c r="C58" s="217"/>
      <c r="D58" s="217"/>
      <c r="E58" s="217"/>
      <c r="F58" s="79"/>
      <c r="G58" s="79"/>
      <c r="H58" s="79"/>
      <c r="I58" s="79"/>
      <c r="J58" s="79"/>
      <c r="K58" s="79"/>
      <c r="L58" s="81"/>
      <c r="M58" s="18"/>
    </row>
    <row r="59" spans="1:13" ht="17.399999999999999" x14ac:dyDescent="0.3">
      <c r="A59" s="8" t="s">
        <v>42</v>
      </c>
      <c r="B59" s="26"/>
      <c r="C59" s="26"/>
      <c r="D59" s="27"/>
      <c r="E59" s="28" t="e">
        <f>L37</f>
        <v>#DIV/0!</v>
      </c>
      <c r="F59" s="38" t="s">
        <v>56</v>
      </c>
      <c r="G59" s="38"/>
      <c r="H59" s="38"/>
      <c r="I59" s="38"/>
      <c r="J59" s="38"/>
      <c r="K59" s="38"/>
      <c r="L59" s="18"/>
      <c r="M59" s="18"/>
    </row>
    <row r="60" spans="1:13" ht="17.399999999999999" x14ac:dyDescent="0.3">
      <c r="A60" s="31" t="s">
        <v>43</v>
      </c>
      <c r="B60" s="95">
        <v>0.55000000000000004</v>
      </c>
      <c r="C60" s="9"/>
      <c r="D60" s="11">
        <f>D59*$B$44</f>
        <v>0</v>
      </c>
      <c r="E60" s="19" t="e">
        <f>E59*B60</f>
        <v>#DIV/0!</v>
      </c>
      <c r="F60" s="38"/>
      <c r="G60" s="38"/>
      <c r="H60" s="38"/>
      <c r="I60" s="38"/>
      <c r="J60" s="38"/>
      <c r="K60" s="38"/>
      <c r="L60" s="18"/>
      <c r="M60" s="18"/>
    </row>
    <row r="61" spans="1:13" ht="17.399999999999999" x14ac:dyDescent="0.3">
      <c r="A61" s="32" t="s">
        <v>54</v>
      </c>
      <c r="B61" s="5"/>
      <c r="C61" s="5"/>
      <c r="D61" s="12">
        <f>D59+D60</f>
        <v>0</v>
      </c>
      <c r="E61" s="20" t="e">
        <f>E59+E60</f>
        <v>#DIV/0!</v>
      </c>
      <c r="F61" s="38"/>
      <c r="G61" s="38"/>
      <c r="H61" s="38"/>
      <c r="I61" s="38"/>
      <c r="J61" s="38"/>
      <c r="K61" s="38"/>
      <c r="L61" s="18"/>
      <c r="M61" s="18"/>
    </row>
    <row r="62" spans="1:13" ht="17.399999999999999" x14ac:dyDescent="0.3">
      <c r="A62" s="33" t="s">
        <v>44</v>
      </c>
      <c r="B62" s="96">
        <v>0.15</v>
      </c>
      <c r="C62" s="10"/>
      <c r="D62" s="13">
        <f>D61*$B$46</f>
        <v>0</v>
      </c>
      <c r="E62" s="21" t="e">
        <f>E61*B62</f>
        <v>#DIV/0!</v>
      </c>
      <c r="F62" s="38"/>
      <c r="G62" s="38"/>
      <c r="H62" s="38"/>
      <c r="I62" s="38"/>
      <c r="J62" s="38"/>
      <c r="K62" s="38"/>
      <c r="L62" s="18"/>
      <c r="M62" s="18"/>
    </row>
    <row r="63" spans="1:13" ht="52.8" thickBot="1" x14ac:dyDescent="0.35">
      <c r="A63" s="34" t="s">
        <v>55</v>
      </c>
      <c r="B63" s="7"/>
      <c r="C63" s="7"/>
      <c r="D63" s="35">
        <f>D61+D62</f>
        <v>0</v>
      </c>
      <c r="E63" s="22" t="e">
        <f>SUM(E61:E62)</f>
        <v>#DIV/0!</v>
      </c>
      <c r="F63" s="38" t="s">
        <v>56</v>
      </c>
      <c r="G63" s="38"/>
      <c r="H63" s="38"/>
      <c r="I63" s="38"/>
      <c r="J63" s="38"/>
      <c r="K63" s="38"/>
      <c r="L63" s="18"/>
      <c r="M63" s="18"/>
    </row>
    <row r="64" spans="1:13" ht="17.399999999999999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18"/>
      <c r="M64" s="18"/>
    </row>
    <row r="65" spans="1:13" ht="35.4" thickBot="1" x14ac:dyDescent="0.35">
      <c r="A65" s="91" t="s">
        <v>46</v>
      </c>
      <c r="B65" s="65"/>
      <c r="C65" s="38"/>
      <c r="D65" s="38"/>
      <c r="E65" s="38"/>
      <c r="F65" s="38"/>
      <c r="G65" s="38"/>
      <c r="H65" s="38"/>
      <c r="I65" s="38"/>
      <c r="J65" s="38"/>
      <c r="K65" s="38"/>
      <c r="L65" s="18"/>
      <c r="M65" s="18"/>
    </row>
    <row r="66" spans="1:13" ht="17.399999999999999" x14ac:dyDescent="0.3">
      <c r="A66" s="87" t="s">
        <v>47</v>
      </c>
      <c r="B66" s="37"/>
      <c r="C66" s="37"/>
      <c r="D66" s="37"/>
      <c r="E66" s="97"/>
      <c r="F66" s="38" t="s">
        <v>56</v>
      </c>
      <c r="G66" s="38"/>
      <c r="H66" s="79"/>
      <c r="I66" s="38"/>
      <c r="J66" s="38"/>
      <c r="K66" s="38"/>
      <c r="L66" s="18"/>
      <c r="M66" s="18"/>
    </row>
    <row r="67" spans="1:13" ht="17.399999999999999" x14ac:dyDescent="0.3">
      <c r="A67" s="39" t="s">
        <v>48</v>
      </c>
      <c r="B67" s="96">
        <v>0.15</v>
      </c>
      <c r="C67" s="10"/>
      <c r="D67" s="10"/>
      <c r="E67" s="21">
        <f>(E66*B67)/(1+B67)</f>
        <v>0</v>
      </c>
      <c r="F67" s="38"/>
      <c r="G67" s="38"/>
      <c r="H67" s="38"/>
      <c r="I67" s="38"/>
      <c r="J67" s="38"/>
      <c r="K67" s="38"/>
      <c r="L67" s="18"/>
      <c r="M67" s="18"/>
    </row>
    <row r="68" spans="1:13" ht="17.399999999999999" x14ac:dyDescent="0.3">
      <c r="A68" s="88" t="s">
        <v>49</v>
      </c>
      <c r="B68" s="5"/>
      <c r="C68" s="5"/>
      <c r="D68" s="5"/>
      <c r="E68" s="20">
        <f>E66-E67</f>
        <v>0</v>
      </c>
      <c r="F68" s="38"/>
      <c r="G68" s="38"/>
      <c r="H68" s="38"/>
      <c r="I68" s="38"/>
      <c r="J68" s="38"/>
      <c r="K68" s="38"/>
      <c r="L68" s="18"/>
      <c r="M68" s="18"/>
    </row>
    <row r="69" spans="1:13" ht="17.399999999999999" x14ac:dyDescent="0.3">
      <c r="A69" s="39" t="s">
        <v>50</v>
      </c>
      <c r="B69" s="10"/>
      <c r="C69" s="10"/>
      <c r="D69" s="10"/>
      <c r="E69" s="21" t="e">
        <f>L37</f>
        <v>#DIV/0!</v>
      </c>
      <c r="F69" s="38"/>
      <c r="G69" s="38"/>
      <c r="H69" s="38"/>
      <c r="I69" s="38"/>
      <c r="J69" s="38"/>
      <c r="K69" s="38"/>
      <c r="L69" s="18"/>
      <c r="M69" s="18"/>
    </row>
    <row r="70" spans="1:13" ht="17.399999999999999" x14ac:dyDescent="0.3">
      <c r="A70" s="89" t="s">
        <v>51</v>
      </c>
      <c r="B70" s="5"/>
      <c r="C70" s="5"/>
      <c r="D70" s="5"/>
      <c r="E70" s="20" t="e">
        <f>E68-E69</f>
        <v>#DIV/0!</v>
      </c>
      <c r="F70" s="38"/>
      <c r="G70" s="38"/>
      <c r="H70" s="38"/>
      <c r="I70" s="38"/>
      <c r="J70" s="38"/>
      <c r="K70" s="38"/>
      <c r="L70" s="18"/>
      <c r="M70" s="18"/>
    </row>
    <row r="71" spans="1:13" ht="18" thickBot="1" x14ac:dyDescent="0.35">
      <c r="A71" s="90" t="s">
        <v>52</v>
      </c>
      <c r="B71" s="40"/>
      <c r="C71" s="40"/>
      <c r="D71" s="40"/>
      <c r="E71" s="66" t="e">
        <f>E70/E68</f>
        <v>#DIV/0!</v>
      </c>
      <c r="F71" s="38"/>
      <c r="G71" s="38"/>
      <c r="H71" s="38"/>
      <c r="I71" s="38"/>
      <c r="J71" s="38"/>
      <c r="K71" s="38"/>
      <c r="L71" s="18"/>
      <c r="M71" s="18"/>
    </row>
    <row r="72" spans="1:13" ht="17.399999999999999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18"/>
      <c r="M72" s="18"/>
    </row>
    <row r="73" spans="1:13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</sheetData>
  <mergeCells count="10">
    <mergeCell ref="A47:B47"/>
    <mergeCell ref="A41:E42"/>
    <mergeCell ref="A58:E58"/>
    <mergeCell ref="A1:K1"/>
    <mergeCell ref="B2:J2"/>
    <mergeCell ref="B3:D3"/>
    <mergeCell ref="E3:G3"/>
    <mergeCell ref="H3:J3"/>
    <mergeCell ref="A38:K38"/>
    <mergeCell ref="A40:K40"/>
  </mergeCells>
  <conditionalFormatting sqref="H41:I41 H39:I39">
    <cfRule type="cellIs" dxfId="15" priority="2" stopIfTrue="1" operator="lessThan">
      <formula>0</formula>
    </cfRule>
  </conditionalFormatting>
  <conditionalFormatting sqref="H5:J37">
    <cfRule type="cellIs" dxfId="14" priority="1" stopIfTrue="1" operator="greaterThan">
      <formula>0</formula>
    </cfRule>
  </conditionalFormatting>
  <printOptions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&amp;A</oddHeader>
    <oddFooter>Side &amp;P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17</vt:i4>
      </vt:variant>
      <vt:variant>
        <vt:lpstr>Navngitte områder</vt:lpstr>
      </vt:variant>
      <vt:variant>
        <vt:i4>10</vt:i4>
      </vt:variant>
    </vt:vector>
  </HeadingPairs>
  <TitlesOfParts>
    <vt:vector size="27" baseType="lpstr">
      <vt:lpstr>Sales budget</vt:lpstr>
      <vt:lpstr>Cost budget</vt:lpstr>
      <vt:lpstr>Liquidity budget</vt:lpstr>
      <vt:lpstr>Capital budget</vt:lpstr>
      <vt:lpstr>Overview operation budget</vt:lpstr>
      <vt:lpstr>Specification of costs</vt:lpstr>
      <vt:lpstr>Example product</vt:lpstr>
      <vt:lpstr>Product 1</vt:lpstr>
      <vt:lpstr>Product 2</vt:lpstr>
      <vt:lpstr>Product 3</vt:lpstr>
      <vt:lpstr>Product 4</vt:lpstr>
      <vt:lpstr>Product 5</vt:lpstr>
      <vt:lpstr>Product 6</vt:lpstr>
      <vt:lpstr>Product 7</vt:lpstr>
      <vt:lpstr>Product 8</vt:lpstr>
      <vt:lpstr>Product nn</vt:lpstr>
      <vt:lpstr>Price list</vt:lpstr>
      <vt:lpstr>'Example product'!Utskriftsområde</vt:lpstr>
      <vt:lpstr>'Product 1'!Utskriftsområde</vt:lpstr>
      <vt:lpstr>'Product 2'!Utskriftsområde</vt:lpstr>
      <vt:lpstr>'Product 3'!Utskriftsområde</vt:lpstr>
      <vt:lpstr>'Product 4'!Utskriftsområde</vt:lpstr>
      <vt:lpstr>'Product 5'!Utskriftsområde</vt:lpstr>
      <vt:lpstr>'Product 6'!Utskriftsområde</vt:lpstr>
      <vt:lpstr>'Product 7'!Utskriftsområde</vt:lpstr>
      <vt:lpstr>'Product 8'!Utskriftsområde</vt:lpstr>
      <vt:lpstr>'Product nn'!Utskriftsområde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Skjema for beregning av driftsoverskot</dc:title>
  <dc:creator>Viggo Johannessen</dc:creator>
  <cp:lastModifiedBy>Thor-Arvid Pedersen</cp:lastModifiedBy>
  <cp:lastPrinted>2017-03-15T08:23:22Z</cp:lastPrinted>
  <dcterms:created xsi:type="dcterms:W3CDTF">2003-01-24T14:38:01Z</dcterms:created>
  <dcterms:modified xsi:type="dcterms:W3CDTF">2018-12-12T13:27:39Z</dcterms:modified>
</cp:coreProperties>
</file>