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ersti Bjørke\AppData\Local\Microsoft\Windows\INetCache\Content.Outlook\E037Y79W\"/>
    </mc:Choice>
  </mc:AlternateContent>
  <xr:revisionPtr revIDLastSave="0" documentId="13_ncr:1_{B7BE444C-F89A-4C8D-ACF6-BDD2D85A664F}" xr6:coauthVersionLast="40" xr6:coauthVersionMax="40" xr10:uidLastSave="{00000000-0000-0000-0000-000000000000}"/>
  <bookViews>
    <workbookView xWindow="0" yWindow="0" windowWidth="17256" windowHeight="5040" tabRatio="844" firstSheet="2" activeTab="7" xr2:uid="{00000000-000D-0000-FFFF-FFFF00000000}"/>
  </bookViews>
  <sheets>
    <sheet name="Sales budget" sheetId="44" r:id="rId1"/>
    <sheet name="Cost budget" sheetId="45" r:id="rId2"/>
    <sheet name="Liquidity budget" sheetId="46" r:id="rId3"/>
    <sheet name="Capital budget" sheetId="47" r:id="rId4"/>
    <sheet name="Overview operation budget" sheetId="49" r:id="rId5"/>
    <sheet name="Distribution" sheetId="35" r:id="rId6"/>
    <sheet name="Sales of goods" sheetId="50" r:id="rId7"/>
    <sheet name="Price list cost factors" sheetId="19" r:id="rId8"/>
  </sheets>
  <definedNames>
    <definedName name="_xlnm.Print_Area" localSheetId="5">Distribution!$A$1:$K$28</definedName>
    <definedName name="_xlnm.Print_Area" localSheetId="6">'Sales of goods'!$A$1:$I$33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50" l="1"/>
  <c r="H7" i="50"/>
  <c r="H8" i="50"/>
  <c r="H9" i="50"/>
  <c r="H10" i="50"/>
  <c r="H11" i="50"/>
  <c r="H12" i="50"/>
  <c r="H13" i="50"/>
  <c r="H14" i="50"/>
  <c r="H15" i="50"/>
  <c r="H16" i="50"/>
  <c r="H17" i="50"/>
  <c r="H18" i="50"/>
  <c r="H19" i="50"/>
  <c r="H20" i="50"/>
  <c r="H21" i="50"/>
  <c r="H22" i="50"/>
  <c r="H23" i="50"/>
  <c r="H24" i="50"/>
  <c r="H25" i="50"/>
  <c r="H26" i="50"/>
  <c r="H27" i="50"/>
  <c r="H28" i="50"/>
  <c r="H29" i="50"/>
  <c r="H30" i="50"/>
  <c r="H31" i="50"/>
  <c r="H32" i="50"/>
  <c r="H5" i="50"/>
  <c r="E6" i="50"/>
  <c r="E7" i="50"/>
  <c r="E8" i="50"/>
  <c r="E9" i="50"/>
  <c r="E10" i="50"/>
  <c r="E11" i="50"/>
  <c r="E12" i="50"/>
  <c r="E13" i="50"/>
  <c r="E14" i="50"/>
  <c r="E15" i="50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32" i="50"/>
  <c r="E33" i="50"/>
  <c r="C7" i="45" s="1"/>
  <c r="G6" i="50"/>
  <c r="G7" i="50"/>
  <c r="G8" i="50"/>
  <c r="G9" i="50"/>
  <c r="G10" i="50"/>
  <c r="G11" i="50"/>
  <c r="G12" i="50"/>
  <c r="G13" i="50"/>
  <c r="G14" i="50"/>
  <c r="G15" i="50"/>
  <c r="G16" i="50"/>
  <c r="G17" i="50"/>
  <c r="G18" i="50"/>
  <c r="G19" i="50"/>
  <c r="G20" i="50"/>
  <c r="G21" i="50"/>
  <c r="G22" i="50"/>
  <c r="G23" i="50"/>
  <c r="G24" i="50"/>
  <c r="G25" i="50"/>
  <c r="G26" i="50"/>
  <c r="G27" i="50"/>
  <c r="G28" i="50"/>
  <c r="G29" i="50"/>
  <c r="G30" i="50"/>
  <c r="G31" i="50"/>
  <c r="G32" i="50"/>
  <c r="G33" i="50"/>
  <c r="B3" i="44" s="1"/>
  <c r="C3" i="44" s="1"/>
  <c r="C19" i="45"/>
  <c r="C10" i="45"/>
  <c r="C9" i="45"/>
  <c r="C8" i="45"/>
  <c r="B11" i="49" l="1"/>
  <c r="B7" i="45"/>
  <c r="C12" i="46"/>
  <c r="F33" i="50"/>
  <c r="P13" i="46"/>
  <c r="P14" i="46"/>
  <c r="C11" i="45"/>
  <c r="C13" i="46" s="1"/>
  <c r="Q13" i="46" s="1"/>
  <c r="P6" i="46"/>
  <c r="P4" i="46"/>
  <c r="P24" i="46"/>
  <c r="P23" i="46"/>
  <c r="P22" i="46"/>
  <c r="P21" i="46"/>
  <c r="P20" i="46"/>
  <c r="P19" i="46"/>
  <c r="P18" i="46"/>
  <c r="P17" i="46"/>
  <c r="P16" i="46"/>
  <c r="P15" i="46"/>
  <c r="P11" i="46"/>
  <c r="P10" i="46"/>
  <c r="P9" i="46"/>
  <c r="P8" i="46"/>
  <c r="B9" i="47" l="1"/>
  <c r="B8" i="47"/>
  <c r="B7" i="47"/>
  <c r="B37" i="47"/>
  <c r="B31" i="47"/>
  <c r="B25" i="47"/>
  <c r="B14" i="47"/>
  <c r="B6" i="47"/>
  <c r="B35" i="49"/>
  <c r="B34" i="49"/>
  <c r="B33" i="49"/>
  <c r="B25" i="49"/>
  <c r="B26" i="49"/>
  <c r="B27" i="49"/>
  <c r="B24" i="49"/>
  <c r="B22" i="49"/>
  <c r="B21" i="49"/>
  <c r="B20" i="49"/>
  <c r="B5" i="49"/>
  <c r="C6" i="46"/>
  <c r="B28" i="49" l="1"/>
  <c r="B23" i="49"/>
  <c r="B10" i="47"/>
  <c r="B15" i="47" s="1"/>
  <c r="B11" i="47"/>
  <c r="D9" i="35"/>
  <c r="G9" i="35"/>
  <c r="J9" i="35" s="1"/>
  <c r="H9" i="35"/>
  <c r="I9" i="35"/>
  <c r="D10" i="35"/>
  <c r="G10" i="35"/>
  <c r="J10" i="35" s="1"/>
  <c r="H10" i="35"/>
  <c r="I10" i="35"/>
  <c r="D11" i="35"/>
  <c r="G11" i="35"/>
  <c r="J11" i="35" s="1"/>
  <c r="H11" i="35"/>
  <c r="I11" i="35"/>
  <c r="Q24" i="46"/>
  <c r="Q23" i="46"/>
  <c r="Q22" i="46"/>
  <c r="Q19" i="46"/>
  <c r="Q21" i="46"/>
  <c r="Q18" i="46"/>
  <c r="Q17" i="46"/>
  <c r="Q16" i="46"/>
  <c r="Q15" i="46"/>
  <c r="Q6" i="46"/>
  <c r="P25" i="46"/>
  <c r="Q25" i="46" s="1"/>
  <c r="P7" i="46"/>
  <c r="Q7" i="46" s="1"/>
  <c r="O25" i="46"/>
  <c r="N25" i="46"/>
  <c r="M25" i="46"/>
  <c r="L25" i="46"/>
  <c r="K25" i="46"/>
  <c r="J25" i="46"/>
  <c r="I25" i="46"/>
  <c r="H25" i="46"/>
  <c r="G25" i="46"/>
  <c r="F25" i="46"/>
  <c r="E25" i="46"/>
  <c r="D25" i="46"/>
  <c r="O7" i="46"/>
  <c r="O27" i="46" s="1"/>
  <c r="N7" i="46"/>
  <c r="M7" i="46"/>
  <c r="M27" i="46" s="1"/>
  <c r="L7" i="46"/>
  <c r="L27" i="46" s="1"/>
  <c r="K7" i="46"/>
  <c r="K27" i="46" s="1"/>
  <c r="J7" i="46"/>
  <c r="J27" i="46" s="1"/>
  <c r="I7" i="46"/>
  <c r="I27" i="46" s="1"/>
  <c r="H7" i="46"/>
  <c r="H27" i="46" s="1"/>
  <c r="G7" i="46"/>
  <c r="G27" i="46" s="1"/>
  <c r="F7" i="46"/>
  <c r="E7" i="46"/>
  <c r="D7" i="46"/>
  <c r="D27" i="46" s="1"/>
  <c r="D28" i="46" s="1"/>
  <c r="E26" i="46" s="1"/>
  <c r="C14" i="45"/>
  <c r="B17" i="49" s="1"/>
  <c r="C20" i="45"/>
  <c r="C13" i="45"/>
  <c r="B16" i="49" s="1"/>
  <c r="B19" i="45"/>
  <c r="B21" i="45" s="1"/>
  <c r="C4" i="45"/>
  <c r="B8" i="49" s="1"/>
  <c r="C5" i="45"/>
  <c r="B9" i="49" s="1"/>
  <c r="C6" i="45"/>
  <c r="B10" i="49" s="1"/>
  <c r="C3" i="45"/>
  <c r="B7" i="49" s="1"/>
  <c r="C12" i="45"/>
  <c r="B15" i="49" s="1"/>
  <c r="B29" i="49" l="1"/>
  <c r="E27" i="46"/>
  <c r="E28" i="46" s="1"/>
  <c r="F26" i="46" s="1"/>
  <c r="P27" i="46"/>
  <c r="Q27" i="46"/>
  <c r="F27" i="46"/>
  <c r="N27" i="46"/>
  <c r="C21" i="45"/>
  <c r="B24" i="44"/>
  <c r="B19" i="44"/>
  <c r="F28" i="46" l="1"/>
  <c r="G26" i="46" s="1"/>
  <c r="G28" i="46" s="1"/>
  <c r="H26" i="46" s="1"/>
  <c r="H28" i="46" s="1"/>
  <c r="I26" i="46" s="1"/>
  <c r="I28" i="46" s="1"/>
  <c r="J26" i="46" s="1"/>
  <c r="J28" i="46" s="1"/>
  <c r="K26" i="46" s="1"/>
  <c r="K28" i="46" s="1"/>
  <c r="L26" i="46" s="1"/>
  <c r="L28" i="46" s="1"/>
  <c r="M26" i="46" s="1"/>
  <c r="M28" i="46" s="1"/>
  <c r="N26" i="46" s="1"/>
  <c r="N28" i="46" s="1"/>
  <c r="O26" i="46" s="1"/>
  <c r="O28" i="46" s="1"/>
  <c r="P26" i="46" s="1"/>
  <c r="P28" i="46" s="1"/>
  <c r="Q26" i="46" s="1"/>
  <c r="Q28" i="46" s="1"/>
  <c r="B25" i="44"/>
  <c r="C4" i="44"/>
  <c r="C6" i="44" l="1"/>
  <c r="E58" i="35" l="1"/>
  <c r="E59" i="35" s="1"/>
  <c r="D51" i="35"/>
  <c r="D52" i="35" s="1"/>
  <c r="D53" i="35" s="1"/>
  <c r="E42" i="35"/>
  <c r="E43" i="35" s="1"/>
  <c r="D35" i="35"/>
  <c r="D36" i="35" s="1"/>
  <c r="D37" i="35" s="1"/>
  <c r="I26" i="35"/>
  <c r="H26" i="35"/>
  <c r="G26" i="35"/>
  <c r="D26" i="35"/>
  <c r="I25" i="35"/>
  <c r="H25" i="35"/>
  <c r="G25" i="35"/>
  <c r="D25" i="35"/>
  <c r="I24" i="35"/>
  <c r="H24" i="35"/>
  <c r="G24" i="35"/>
  <c r="D24" i="35"/>
  <c r="I23" i="35"/>
  <c r="H23" i="35"/>
  <c r="G23" i="35"/>
  <c r="D23" i="35"/>
  <c r="I22" i="35"/>
  <c r="H22" i="35"/>
  <c r="G22" i="35"/>
  <c r="D22" i="35"/>
  <c r="I21" i="35"/>
  <c r="H21" i="35"/>
  <c r="G21" i="35"/>
  <c r="D21" i="35"/>
  <c r="I18" i="35"/>
  <c r="H18" i="35"/>
  <c r="G18" i="35"/>
  <c r="D18" i="35"/>
  <c r="I17" i="35"/>
  <c r="H17" i="35"/>
  <c r="G17" i="35"/>
  <c r="D17" i="35"/>
  <c r="I16" i="35"/>
  <c r="H16" i="35"/>
  <c r="G16" i="35"/>
  <c r="D16" i="35"/>
  <c r="I15" i="35"/>
  <c r="H15" i="35"/>
  <c r="G15" i="35"/>
  <c r="D15" i="35"/>
  <c r="I14" i="35"/>
  <c r="H14" i="35"/>
  <c r="G14" i="35"/>
  <c r="D14" i="35"/>
  <c r="I13" i="35"/>
  <c r="H13" i="35"/>
  <c r="G13" i="35"/>
  <c r="D13" i="35"/>
  <c r="I6" i="35"/>
  <c r="H6" i="35"/>
  <c r="G6" i="35"/>
  <c r="D6" i="35"/>
  <c r="I5" i="35"/>
  <c r="H5" i="35"/>
  <c r="G5" i="35"/>
  <c r="D5" i="35"/>
  <c r="J21" i="35" l="1"/>
  <c r="J26" i="35"/>
  <c r="J18" i="35"/>
  <c r="D12" i="35"/>
  <c r="B12" i="49" s="1"/>
  <c r="J23" i="35"/>
  <c r="J24" i="35"/>
  <c r="D27" i="35"/>
  <c r="J22" i="35"/>
  <c r="J25" i="35"/>
  <c r="J5" i="35"/>
  <c r="J15" i="35"/>
  <c r="J16" i="35"/>
  <c r="D20" i="35"/>
  <c r="J13" i="35"/>
  <c r="J17" i="35"/>
  <c r="D38" i="35"/>
  <c r="G12" i="35"/>
  <c r="G20" i="35"/>
  <c r="G27" i="35"/>
  <c r="J6" i="35"/>
  <c r="J14" i="35"/>
  <c r="D54" i="35"/>
  <c r="B10" i="45" l="1"/>
  <c r="C10" i="46" s="1"/>
  <c r="Q10" i="46" s="1"/>
  <c r="B14" i="49"/>
  <c r="B9" i="45"/>
  <c r="B13" i="49"/>
  <c r="J27" i="35"/>
  <c r="B8" i="45"/>
  <c r="C15" i="45"/>
  <c r="B12" i="44" s="1"/>
  <c r="D28" i="35"/>
  <c r="L28" i="35" s="1"/>
  <c r="J20" i="35"/>
  <c r="J12" i="35"/>
  <c r="G28" i="35"/>
  <c r="E44" i="35"/>
  <c r="E45" i="35" s="1"/>
  <c r="E46" i="35" s="1"/>
  <c r="B18" i="49" l="1"/>
  <c r="B23" i="45"/>
  <c r="C11" i="46"/>
  <c r="C9" i="46"/>
  <c r="Q9" i="46" s="1"/>
  <c r="B15" i="45"/>
  <c r="C14" i="46" s="1"/>
  <c r="C8" i="46"/>
  <c r="Q8" i="46" s="1"/>
  <c r="J28" i="35"/>
  <c r="E34" i="35"/>
  <c r="E35" i="35" s="1"/>
  <c r="E36" i="35" s="1"/>
  <c r="E37" i="35" s="1"/>
  <c r="E60" i="35"/>
  <c r="E61" i="35" s="1"/>
  <c r="E62" i="35" s="1"/>
  <c r="E50" i="35"/>
  <c r="Q14" i="46" l="1"/>
  <c r="Q11" i="46"/>
  <c r="E38" i="35"/>
  <c r="E51" i="35"/>
  <c r="E52" i="35" s="1"/>
  <c r="E53" i="35" l="1"/>
  <c r="E54" i="35" s="1"/>
  <c r="B4" i="44" s="1"/>
  <c r="B6" i="44" s="1"/>
  <c r="B11" i="44" l="1"/>
  <c r="B4" i="49" l="1"/>
  <c r="B6" i="49" s="1"/>
  <c r="B19" i="49" s="1"/>
  <c r="B30" i="49" s="1"/>
  <c r="C4" i="46"/>
  <c r="Q4" i="46" s="1"/>
  <c r="B25" i="45"/>
  <c r="B27" i="44"/>
  <c r="B28" i="44" s="1"/>
  <c r="B31" i="49" s="1"/>
  <c r="B32" i="49" l="1"/>
  <c r="B36" i="49" s="1"/>
  <c r="B29" i="44"/>
  <c r="B33" i="44" s="1"/>
  <c r="B27" i="45" s="1"/>
  <c r="B29" i="45"/>
</calcChain>
</file>

<file path=xl/sharedStrings.xml><?xml version="1.0" encoding="utf-8"?>
<sst xmlns="http://schemas.openxmlformats.org/spreadsheetml/2006/main" count="278" uniqueCount="193">
  <si>
    <t>Product costs</t>
  </si>
  <si>
    <t>Wastage and return</t>
  </si>
  <si>
    <t xml:space="preserve">
Contributed calculus</t>
  </si>
  <si>
    <t>Price</t>
  </si>
  <si>
    <t>Amount</t>
  </si>
  <si>
    <t>Cost</t>
  </si>
  <si>
    <t xml:space="preserve">
Why deviations?</t>
  </si>
  <si>
    <t>Work prosesses</t>
  </si>
  <si>
    <t>Note !!!!!!!!!!    Numbers in cells that are blue should you enter values. All other cells are the result of formulas.</t>
  </si>
  <si>
    <t xml:space="preserve">  + surcharge in  %</t>
  </si>
  <si>
    <t>+ VAT</t>
  </si>
  <si>
    <t>- VAT</t>
  </si>
  <si>
    <t>= Contribution margin</t>
  </si>
  <si>
    <t>Spreading</t>
  </si>
  <si>
    <t>per unit</t>
  </si>
  <si>
    <t>Pre calculus</t>
  </si>
  <si>
    <t>After calculus</t>
  </si>
  <si>
    <t>Deviation</t>
  </si>
  <si>
    <t>Price list, numbers for use in calculus</t>
  </si>
  <si>
    <t>Hourly wages</t>
  </si>
  <si>
    <t>Other production and product related costs</t>
  </si>
  <si>
    <t>Comments:</t>
  </si>
  <si>
    <t>euro per unit</t>
  </si>
  <si>
    <t>Gain/loss on sale of non-current asset</t>
  </si>
  <si>
    <t>Depreciation</t>
  </si>
  <si>
    <t>Write-downs</t>
  </si>
  <si>
    <t>Loss on receivables</t>
  </si>
  <si>
    <t>Other operating expenses</t>
  </si>
  <si>
    <t>OPERATING PROFIT</t>
  </si>
  <si>
    <t>Other interest income</t>
  </si>
  <si>
    <t>Other financial income</t>
  </si>
  <si>
    <t>Total Financial income</t>
  </si>
  <si>
    <t>Other interest expenses</t>
  </si>
  <si>
    <t>Other financial expenses</t>
  </si>
  <si>
    <t>Total Financial expenses</t>
  </si>
  <si>
    <t>NET FINANCIAL ITEMS</t>
  </si>
  <si>
    <t>ORDINARY RESULT BEFORE TAXES</t>
  </si>
  <si>
    <t>Taxes</t>
  </si>
  <si>
    <t>ORDINARY RESULT AFTER TAXES</t>
  </si>
  <si>
    <t>Extraordinary income</t>
  </si>
  <si>
    <t>Extraordinary expenses</t>
  </si>
  <si>
    <t>Taxes on extraordinary result</t>
  </si>
  <si>
    <t>NET PROFIT FOR THE YEAR</t>
  </si>
  <si>
    <t>Other sales</t>
  </si>
  <si>
    <t>TOTAL SALES INCOME</t>
  </si>
  <si>
    <t>OPERATING COSTS</t>
  </si>
  <si>
    <t>OPERATING INCOME</t>
  </si>
  <si>
    <t>Probable market price</t>
  </si>
  <si>
    <t>Overall costs</t>
  </si>
  <si>
    <t>Calculated from products</t>
  </si>
  <si>
    <t>TOTAL OPERATING COSTS</t>
  </si>
  <si>
    <t>BUDGET SALES, COSTS AND PROFIT</t>
  </si>
  <si>
    <t>Chosen profit model (mark with "1")</t>
  </si>
  <si>
    <t>Interest income from bank accounts</t>
  </si>
  <si>
    <t>FINANCIAL</t>
  </si>
  <si>
    <t>Interest expenses on overdraft account</t>
  </si>
  <si>
    <t>Interest expenses on long-term debt</t>
  </si>
  <si>
    <t>Country tax on ordinary result in percent</t>
  </si>
  <si>
    <t>Personnel overhead expenses</t>
  </si>
  <si>
    <t>Personell overhead hours</t>
  </si>
  <si>
    <t>Total worked hours</t>
  </si>
  <si>
    <t xml:space="preserve">Other personell costs </t>
  </si>
  <si>
    <t xml:space="preserve">Average cost of an employee per hour </t>
  </si>
  <si>
    <t>Average Income of an employee per hour</t>
  </si>
  <si>
    <t>Average profit of an employee per hour</t>
  </si>
  <si>
    <t>Average business profit tax per hour</t>
  </si>
  <si>
    <t>Jan</t>
  </si>
  <si>
    <t>Feb</t>
  </si>
  <si>
    <t>Mars</t>
  </si>
  <si>
    <t>Apr</t>
  </si>
  <si>
    <t>Jun</t>
  </si>
  <si>
    <t>Jul</t>
  </si>
  <si>
    <t>Aug</t>
  </si>
  <si>
    <t>Sep</t>
  </si>
  <si>
    <t>Nov</t>
  </si>
  <si>
    <t>Source</t>
  </si>
  <si>
    <t>May</t>
  </si>
  <si>
    <t>Oct</t>
  </si>
  <si>
    <t>Dec</t>
  </si>
  <si>
    <t>Sales budget</t>
  </si>
  <si>
    <t>Liquidity reserve at the begining of the period</t>
  </si>
  <si>
    <t>Change in cash position</t>
  </si>
  <si>
    <t>Other payments</t>
  </si>
  <si>
    <t>Taxes employees</t>
  </si>
  <si>
    <t>Salary</t>
  </si>
  <si>
    <t>Tax business profit</t>
  </si>
  <si>
    <t>Investments</t>
  </si>
  <si>
    <t>Instalment loan and interest</t>
  </si>
  <si>
    <t>Other costs</t>
  </si>
  <si>
    <t>VAT</t>
  </si>
  <si>
    <t>Postage and phone costs</t>
  </si>
  <si>
    <t>Transportation costs</t>
  </si>
  <si>
    <t>Energy and water costs</t>
  </si>
  <si>
    <t>Insurance</t>
  </si>
  <si>
    <t>Loan repayment plan</t>
  </si>
  <si>
    <t>Investments plan</t>
  </si>
  <si>
    <t>Last years income statement</t>
  </si>
  <si>
    <t>Eksternal services</t>
  </si>
  <si>
    <t>Cost budget</t>
  </si>
  <si>
    <t>Total</t>
  </si>
  <si>
    <t>Control</t>
  </si>
  <si>
    <t>Yearly</t>
  </si>
  <si>
    <t>Payments</t>
  </si>
  <si>
    <t>TOTAL CASH INFLOW</t>
  </si>
  <si>
    <t>TOTAL CASH OUTFLOW</t>
  </si>
  <si>
    <t>LIQUIDITY RESERVE AT END OF PERIOD</t>
  </si>
  <si>
    <t>COST BUDGET AND EMPLOYEE PROFIT</t>
  </si>
  <si>
    <t>% of salary</t>
  </si>
  <si>
    <t>% of sales</t>
  </si>
  <si>
    <t>Note 2 !   If the control column Q has a number the totalt of the divisjon of costs does not add up to yearly cost in column C</t>
  </si>
  <si>
    <t>Total cost work hours</t>
  </si>
  <si>
    <t>Investment fixed assets (replacement)</t>
  </si>
  <si>
    <t>Investment fixed assets (expansion)</t>
  </si>
  <si>
    <t>New long-term debt</t>
  </si>
  <si>
    <t>Net Financial transactions</t>
  </si>
  <si>
    <t>LIQUIDITY BUDGET</t>
  </si>
  <si>
    <t>year 20XX</t>
  </si>
  <si>
    <t>Post</t>
  </si>
  <si>
    <t>Other operating income</t>
  </si>
  <si>
    <t>TOTAL OPERATING INCOME</t>
  </si>
  <si>
    <t>OPERATING EXPENSES</t>
  </si>
  <si>
    <t>Product sales</t>
  </si>
  <si>
    <t>NET PROFIT</t>
  </si>
  <si>
    <t>Operation budget / Income statement</t>
  </si>
  <si>
    <t>Capital and investement budget</t>
  </si>
  <si>
    <t>Total investments</t>
  </si>
  <si>
    <t>Capital from operations</t>
  </si>
  <si>
    <t>Capital balance before new capital</t>
  </si>
  <si>
    <t>Other investments</t>
  </si>
  <si>
    <t>Other new capital</t>
  </si>
  <si>
    <t>Capital balance after investments and new capital</t>
  </si>
  <si>
    <t>Total new capital</t>
  </si>
  <si>
    <t>INVESTMENTS</t>
  </si>
  <si>
    <t>Total investment fixed assets (replacement)</t>
  </si>
  <si>
    <t>..1</t>
  </si>
  <si>
    <t>..2</t>
  </si>
  <si>
    <t>..3</t>
  </si>
  <si>
    <t>..4</t>
  </si>
  <si>
    <t>Total investment fixed assets (expansion)</t>
  </si>
  <si>
    <t>Total other investments</t>
  </si>
  <si>
    <t>Distribution:</t>
  </si>
  <si>
    <t>Transportation cost</t>
  </si>
  <si>
    <t>Total transportation costs</t>
  </si>
  <si>
    <t>Loading</t>
  </si>
  <si>
    <t>Driving</t>
  </si>
  <si>
    <t>Delivering</t>
  </si>
  <si>
    <t>Car/lorry depreciation or rental</t>
  </si>
  <si>
    <t>Oil and fuel</t>
  </si>
  <si>
    <t>Service and reperation</t>
  </si>
  <si>
    <t>Storage and other costs</t>
  </si>
  <si>
    <t>Total storage and other costs</t>
  </si>
  <si>
    <t>Total ditribusion costs</t>
  </si>
  <si>
    <t>Distribution cost per unit</t>
  </si>
  <si>
    <t>Storage depreciation or rental</t>
  </si>
  <si>
    <t>Packing/labelling</t>
  </si>
  <si>
    <t>Labels</t>
  </si>
  <si>
    <t>…..</t>
  </si>
  <si>
    <t>……</t>
  </si>
  <si>
    <t>Remember costs that accrue from the distribution cost of the producer and up to the shop shelf!</t>
  </si>
  <si>
    <t>Simulation based on the cost of ditribution</t>
  </si>
  <si>
    <t>Distribution cost</t>
  </si>
  <si>
    <t>Net commision</t>
  </si>
  <si>
    <t>Simulation based on market price for distribution</t>
  </si>
  <si>
    <t>Net market price</t>
  </si>
  <si>
    <t>Per unit distributed</t>
  </si>
  <si>
    <t>Commision on distrution</t>
  </si>
  <si>
    <t>- distribution cost</t>
  </si>
  <si>
    <t>Amount of units distributed</t>
  </si>
  <si>
    <t>Commision on distribution</t>
  </si>
  <si>
    <t>With probabel market price on commision</t>
  </si>
  <si>
    <t>With net commision from own costs</t>
  </si>
  <si>
    <t>Net commision from own costs</t>
  </si>
  <si>
    <t>Probabel market price on commision</t>
  </si>
  <si>
    <t>Work hours distribution</t>
  </si>
  <si>
    <t>Storage and other costs in distribution</t>
  </si>
  <si>
    <t>Marketing costs</t>
  </si>
  <si>
    <t>Payments from custumers</t>
  </si>
  <si>
    <t>Payment from producers</t>
  </si>
  <si>
    <t>Sale to custumers</t>
  </si>
  <si>
    <t>Sales of goods:</t>
  </si>
  <si>
    <t>Product</t>
  </si>
  <si>
    <t>From producer</t>
  </si>
  <si>
    <t>To custumer</t>
  </si>
  <si>
    <t>Producer</t>
  </si>
  <si>
    <t>Purchase price</t>
  </si>
  <si>
    <t>Price per unit</t>
  </si>
  <si>
    <t>Total sale</t>
  </si>
  <si>
    <t>Cost products</t>
  </si>
  <si>
    <t>Goods from producers</t>
  </si>
  <si>
    <t>Personell hours distribution</t>
  </si>
  <si>
    <t>Real contribution margin</t>
  </si>
  <si>
    <t>Sale to customers</t>
  </si>
  <si>
    <r>
      <t xml:space="preserve">
Contributed calculus </t>
    </r>
    <r>
      <rPr>
        <b/>
        <sz val="14"/>
        <rFont val="Arial"/>
        <family val="2"/>
      </rPr>
      <t>(fill in only blue areas)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</si>
</sst>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&quot;kr&quot;\ #,##0_);\(&quot;kr&quot;\ #,##0\)"/>
    <numFmt numFmtId="166" formatCode="&quot;kr&quot;\ #,##0_);[Red]\(&quot;kr&quot;\ #,##0\)"/>
    <numFmt numFmtId="167" formatCode="_-* #,##0.0_-;\-* #,##0.0_-;_-* &quot;-&quot;??_-;_-@_-"/>
    <numFmt numFmtId="168" formatCode="_-* #,##0_-;\-* #,##0_-;_-* &quot;-&quot;??_-;_-@_-"/>
  </numFmts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rgb="FF3E3E3E"/>
      <name val="Arial"/>
      <family val="2"/>
    </font>
    <font>
      <sz val="11"/>
      <name val="Arial"/>
      <family val="2"/>
    </font>
    <font>
      <b/>
      <sz val="11"/>
      <color rgb="FF3E3E3E"/>
      <name val="Arial"/>
      <family val="2"/>
    </font>
    <font>
      <sz val="12"/>
      <color rgb="FF3E3E3E"/>
      <name val="Arial"/>
      <family val="2"/>
    </font>
    <font>
      <sz val="12"/>
      <color theme="0"/>
      <name val="Arial"/>
      <family val="2"/>
    </font>
    <font>
      <b/>
      <sz val="12"/>
      <color rgb="FF3E3E3E"/>
      <name val="Arial"/>
      <family val="2"/>
    </font>
    <font>
      <b/>
      <sz val="13"/>
      <color rgb="FF3E3E3E"/>
      <name val="Arial"/>
      <family val="2"/>
    </font>
    <font>
      <b/>
      <sz val="13"/>
      <name val="Arial"/>
      <family val="2"/>
    </font>
    <font>
      <b/>
      <sz val="14"/>
      <color rgb="FF3E3E3E"/>
      <name val="Arial"/>
      <family val="2"/>
    </font>
    <font>
      <sz val="11"/>
      <color theme="0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sz val="13"/>
      <color rgb="FFFF0000"/>
      <name val="Arial"/>
      <family val="2"/>
    </font>
    <font>
      <b/>
      <sz val="13"/>
      <color indexed="8"/>
      <name val="Arial"/>
      <family val="2"/>
    </font>
    <font>
      <b/>
      <sz val="13"/>
      <color rgb="FFFF000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Border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31" fillId="0" borderId="0" applyFont="0" applyFill="0" applyBorder="0" applyAlignment="0" applyProtection="0"/>
  </cellStyleXfs>
  <cellXfs count="249">
    <xf numFmtId="0" fontId="0" fillId="0" borderId="0" xfId="0"/>
    <xf numFmtId="0" fontId="3" fillId="0" borderId="0" xfId="0" applyFont="1"/>
    <xf numFmtId="0" fontId="1" fillId="0" borderId="0" xfId="0" applyFont="1"/>
    <xf numFmtId="0" fontId="6" fillId="0" borderId="0" xfId="0" applyFont="1" applyBorder="1"/>
    <xf numFmtId="1" fontId="6" fillId="0" borderId="0" xfId="0" applyNumberFormat="1" applyFont="1" applyBorder="1"/>
    <xf numFmtId="0" fontId="7" fillId="0" borderId="0" xfId="0" applyFont="1" applyBorder="1"/>
    <xf numFmtId="1" fontId="7" fillId="0" borderId="0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0" xfId="0" applyFont="1" applyBorder="1"/>
    <xf numFmtId="0" fontId="7" fillId="0" borderId="10" xfId="0" applyFont="1" applyBorder="1"/>
    <xf numFmtId="1" fontId="6" fillId="0" borderId="13" xfId="0" applyNumberFormat="1" applyFont="1" applyBorder="1"/>
    <xf numFmtId="1" fontId="7" fillId="0" borderId="2" xfId="0" applyNumberFormat="1" applyFont="1" applyBorder="1"/>
    <xf numFmtId="1" fontId="7" fillId="0" borderId="13" xfId="0" applyNumberFormat="1" applyFont="1" applyBorder="1"/>
    <xf numFmtId="0" fontId="8" fillId="0" borderId="0" xfId="0" applyFont="1"/>
    <xf numFmtId="0" fontId="5" fillId="0" borderId="0" xfId="0" applyFont="1"/>
    <xf numFmtId="0" fontId="2" fillId="0" borderId="0" xfId="0" applyFont="1"/>
    <xf numFmtId="2" fontId="6" fillId="0" borderId="11" xfId="0" applyNumberFormat="1" applyFont="1" applyBorder="1"/>
    <xf numFmtId="2" fontId="7" fillId="0" borderId="15" xfId="0" applyNumberFormat="1" applyFont="1" applyBorder="1"/>
    <xf numFmtId="2" fontId="7" fillId="0" borderId="11" xfId="0" applyNumberFormat="1" applyFont="1" applyBorder="1"/>
    <xf numFmtId="2" fontId="6" fillId="0" borderId="16" xfId="0" applyNumberFormat="1" applyFont="1" applyBorder="1"/>
    <xf numFmtId="0" fontId="9" fillId="0" borderId="0" xfId="2"/>
    <xf numFmtId="0" fontId="10" fillId="0" borderId="1" xfId="0" applyFont="1" applyBorder="1" applyAlignment="1">
      <alignment vertical="top" wrapText="1"/>
    </xf>
    <xf numFmtId="0" fontId="2" fillId="0" borderId="0" xfId="0" applyFont="1" applyFill="1"/>
    <xf numFmtId="0" fontId="6" fillId="0" borderId="7" xfId="0" applyFont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2" fontId="6" fillId="0" borderId="8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0" fontId="6" fillId="0" borderId="9" xfId="0" quotePrefix="1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9" xfId="0" quotePrefix="1" applyFont="1" applyFill="1" applyBorder="1" applyAlignment="1">
      <alignment vertical="top" wrapText="1"/>
    </xf>
    <xf numFmtId="1" fontId="6" fillId="0" borderId="14" xfId="0" applyNumberFormat="1" applyFont="1" applyBorder="1"/>
    <xf numFmtId="0" fontId="6" fillId="0" borderId="0" xfId="0" applyFont="1"/>
    <xf numFmtId="0" fontId="7" fillId="0" borderId="7" xfId="0" applyFont="1" applyBorder="1"/>
    <xf numFmtId="0" fontId="7" fillId="0" borderId="0" xfId="0" applyFont="1"/>
    <xf numFmtId="0" fontId="7" fillId="0" borderId="9" xfId="0" quotePrefix="1" applyFont="1" applyBorder="1"/>
    <xf numFmtId="0" fontId="7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textRotation="90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right" vertical="top" wrapText="1"/>
    </xf>
    <xf numFmtId="0" fontId="12" fillId="0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6" fillId="0" borderId="18" xfId="0" applyFont="1" applyBorder="1" applyAlignment="1">
      <alignment vertical="top" wrapText="1"/>
    </xf>
    <xf numFmtId="2" fontId="6" fillId="0" borderId="18" xfId="0" applyNumberFormat="1" applyFont="1" applyBorder="1" applyAlignment="1">
      <alignment horizontal="right" vertical="top" wrapText="1"/>
    </xf>
    <xf numFmtId="0" fontId="13" fillId="0" borderId="18" xfId="0" applyFont="1" applyBorder="1" applyAlignment="1">
      <alignment horizontal="right" vertical="top" wrapText="1"/>
    </xf>
    <xf numFmtId="0" fontId="6" fillId="0" borderId="18" xfId="0" applyFont="1" applyBorder="1"/>
    <xf numFmtId="0" fontId="6" fillId="0" borderId="17" xfId="0" applyFont="1" applyBorder="1" applyAlignment="1">
      <alignment vertical="top" wrapText="1"/>
    </xf>
    <xf numFmtId="2" fontId="7" fillId="0" borderId="17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top" wrapText="1"/>
    </xf>
    <xf numFmtId="0" fontId="7" fillId="0" borderId="17" xfId="0" applyFont="1" applyBorder="1"/>
    <xf numFmtId="0" fontId="7" fillId="0" borderId="20" xfId="0" applyFont="1" applyFill="1" applyBorder="1" applyAlignment="1">
      <alignment vertical="top" wrapText="1"/>
    </xf>
    <xf numFmtId="0" fontId="7" fillId="0" borderId="18" xfId="0" applyFont="1" applyBorder="1"/>
    <xf numFmtId="0" fontId="13" fillId="0" borderId="17" xfId="0" applyFont="1" applyBorder="1" applyAlignment="1">
      <alignment horizontal="right" vertical="top" wrapText="1"/>
    </xf>
    <xf numFmtId="2" fontId="6" fillId="0" borderId="18" xfId="0" applyNumberFormat="1" applyFont="1" applyFill="1" applyBorder="1" applyAlignment="1">
      <alignment horizontal="right" vertical="top" wrapText="1"/>
    </xf>
    <xf numFmtId="0" fontId="6" fillId="0" borderId="19" xfId="0" applyFont="1" applyBorder="1" applyAlignment="1">
      <alignment vertical="top" wrapText="1"/>
    </xf>
    <xf numFmtId="2" fontId="6" fillId="0" borderId="19" xfId="0" applyNumberFormat="1" applyFont="1" applyBorder="1" applyAlignment="1">
      <alignment horizontal="right" vertical="top" wrapText="1"/>
    </xf>
    <xf numFmtId="0" fontId="13" fillId="0" borderId="19" xfId="0" applyFont="1" applyBorder="1" applyAlignment="1">
      <alignment horizontal="right" vertical="top" wrapText="1"/>
    </xf>
    <xf numFmtId="0" fontId="6" fillId="0" borderId="19" xfId="0" applyFont="1" applyBorder="1"/>
    <xf numFmtId="165" fontId="7" fillId="0" borderId="0" xfId="0" applyNumberFormat="1" applyFont="1"/>
    <xf numFmtId="166" fontId="7" fillId="0" borderId="0" xfId="0" applyNumberFormat="1" applyFont="1"/>
    <xf numFmtId="9" fontId="6" fillId="0" borderId="16" xfId="1" applyNumberFormat="1" applyFont="1" applyBorder="1"/>
    <xf numFmtId="0" fontId="7" fillId="3" borderId="0" xfId="0" applyFont="1" applyFill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0" fillId="0" borderId="1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top" wrapText="1"/>
    </xf>
    <xf numFmtId="2" fontId="10" fillId="2" borderId="1" xfId="0" applyNumberFormat="1" applyFont="1" applyFill="1" applyBorder="1"/>
    <xf numFmtId="0" fontId="10" fillId="0" borderId="0" xfId="0" applyFont="1" applyBorder="1"/>
    <xf numFmtId="0" fontId="10" fillId="0" borderId="1" xfId="0" applyFont="1" applyFill="1" applyBorder="1"/>
    <xf numFmtId="0" fontId="6" fillId="0" borderId="17" xfId="0" applyFont="1" applyBorder="1"/>
    <xf numFmtId="0" fontId="6" fillId="0" borderId="17" xfId="0" applyFont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/>
    <xf numFmtId="0" fontId="2" fillId="0" borderId="0" xfId="0" applyFont="1" applyFill="1" applyBorder="1"/>
    <xf numFmtId="0" fontId="7" fillId="0" borderId="1" xfId="0" applyFont="1" applyBorder="1" applyAlignment="1">
      <alignment wrapText="1"/>
    </xf>
    <xf numFmtId="2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quotePrefix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2" fontId="17" fillId="4" borderId="1" xfId="0" applyNumberFormat="1" applyFont="1" applyFill="1" applyBorder="1" applyAlignment="1">
      <alignment horizontal="right" vertical="top" wrapText="1"/>
    </xf>
    <xf numFmtId="2" fontId="17" fillId="4" borderId="17" xfId="0" applyNumberFormat="1" applyFont="1" applyFill="1" applyBorder="1" applyAlignment="1">
      <alignment horizontal="right" vertical="top" wrapText="1"/>
    </xf>
    <xf numFmtId="9" fontId="18" fillId="4" borderId="10" xfId="0" applyNumberFormat="1" applyFont="1" applyFill="1" applyBorder="1"/>
    <xf numFmtId="9" fontId="17" fillId="4" borderId="10" xfId="0" applyNumberFormat="1" applyFont="1" applyFill="1" applyBorder="1"/>
    <xf numFmtId="2" fontId="17" fillId="4" borderId="8" xfId="0" applyNumberFormat="1" applyFont="1" applyFill="1" applyBorder="1" applyAlignment="1">
      <alignment horizontal="left"/>
    </xf>
    <xf numFmtId="0" fontId="6" fillId="0" borderId="0" xfId="0" applyFont="1" applyBorder="1" applyAlignment="1">
      <alignment vertical="top" wrapText="1"/>
    </xf>
    <xf numFmtId="0" fontId="20" fillId="0" borderId="0" xfId="0" applyFont="1"/>
    <xf numFmtId="0" fontId="20" fillId="0" borderId="1" xfId="0" applyFont="1" applyBorder="1"/>
    <xf numFmtId="0" fontId="19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2" fontId="23" fillId="4" borderId="1" xfId="0" applyNumberFormat="1" applyFont="1" applyFill="1" applyBorder="1" applyAlignment="1">
      <alignment horizontal="right" vertical="top" wrapText="1"/>
    </xf>
    <xf numFmtId="0" fontId="24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26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27" fillId="5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/>
    </xf>
    <xf numFmtId="0" fontId="20" fillId="0" borderId="26" xfId="0" applyFont="1" applyBorder="1"/>
    <xf numFmtId="0" fontId="20" fillId="0" borderId="0" xfId="0" applyFont="1" applyBorder="1"/>
    <xf numFmtId="0" fontId="21" fillId="0" borderId="0" xfId="0" applyFont="1" applyFill="1" applyBorder="1" applyAlignment="1">
      <alignment vertical="top" wrapText="1"/>
    </xf>
    <xf numFmtId="0" fontId="30" fillId="0" borderId="1" xfId="0" applyFont="1" applyBorder="1" applyAlignment="1">
      <alignment wrapText="1"/>
    </xf>
    <xf numFmtId="0" fontId="5" fillId="0" borderId="1" xfId="0" applyFont="1" applyBorder="1"/>
    <xf numFmtId="1" fontId="18" fillId="4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Border="1"/>
    <xf numFmtId="9" fontId="18" fillId="4" borderId="1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2" fontId="20" fillId="0" borderId="0" xfId="0" applyNumberFormat="1" applyFont="1" applyBorder="1"/>
    <xf numFmtId="167" fontId="28" fillId="4" borderId="1" xfId="3" applyNumberFormat="1" applyFont="1" applyFill="1" applyBorder="1"/>
    <xf numFmtId="167" fontId="20" fillId="0" borderId="1" xfId="3" applyNumberFormat="1" applyFont="1" applyBorder="1"/>
    <xf numFmtId="167" fontId="26" fillId="0" borderId="1" xfId="3" applyNumberFormat="1" applyFont="1" applyBorder="1"/>
    <xf numFmtId="168" fontId="28" fillId="4" borderId="1" xfId="3" applyNumberFormat="1" applyFont="1" applyFill="1" applyBorder="1"/>
    <xf numFmtId="0" fontId="20" fillId="0" borderId="1" xfId="0" applyNumberFormat="1" applyFont="1" applyBorder="1"/>
    <xf numFmtId="167" fontId="20" fillId="6" borderId="1" xfId="3" applyNumberFormat="1" applyFont="1" applyFill="1" applyBorder="1"/>
    <xf numFmtId="167" fontId="28" fillId="6" borderId="1" xfId="3" applyNumberFormat="1" applyFont="1" applyFill="1" applyBorder="1"/>
    <xf numFmtId="168" fontId="20" fillId="6" borderId="1" xfId="0" applyNumberFormat="1" applyFont="1" applyFill="1" applyBorder="1"/>
    <xf numFmtId="168" fontId="20" fillId="6" borderId="1" xfId="3" applyNumberFormat="1" applyFont="1" applyFill="1" applyBorder="1"/>
    <xf numFmtId="168" fontId="20" fillId="0" borderId="1" xfId="3" applyNumberFormat="1" applyFont="1" applyFill="1" applyBorder="1"/>
    <xf numFmtId="0" fontId="30" fillId="0" borderId="1" xfId="0" applyFont="1" applyBorder="1"/>
    <xf numFmtId="0" fontId="0" fillId="0" borderId="0" xfId="0" applyFill="1"/>
    <xf numFmtId="0" fontId="32" fillId="0" borderId="0" xfId="0" applyFont="1"/>
    <xf numFmtId="0" fontId="33" fillId="0" borderId="0" xfId="0" applyFont="1"/>
    <xf numFmtId="0" fontId="10" fillId="0" borderId="33" xfId="0" applyFont="1" applyFill="1" applyBorder="1" applyAlignment="1">
      <alignment vertical="top" wrapText="1"/>
    </xf>
    <xf numFmtId="0" fontId="34" fillId="0" borderId="34" xfId="0" applyFont="1" applyFill="1" applyBorder="1" applyAlignment="1">
      <alignment vertical="top" wrapText="1"/>
    </xf>
    <xf numFmtId="168" fontId="23" fillId="4" borderId="1" xfId="3" applyNumberFormat="1" applyFont="1" applyFill="1" applyBorder="1"/>
    <xf numFmtId="168" fontId="5" fillId="0" borderId="34" xfId="3" applyNumberFormat="1" applyFont="1" applyFill="1" applyBorder="1" applyAlignment="1">
      <alignment vertical="top" wrapText="1"/>
    </xf>
    <xf numFmtId="168" fontId="35" fillId="0" borderId="11" xfId="3" applyNumberFormat="1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0" borderId="39" xfId="0" applyFont="1" applyFill="1" applyBorder="1" applyAlignment="1">
      <alignment vertical="top" wrapText="1"/>
    </xf>
    <xf numFmtId="168" fontId="5" fillId="0" borderId="40" xfId="3" applyNumberFormat="1" applyFont="1" applyFill="1" applyBorder="1" applyAlignment="1">
      <alignment vertical="top" wrapText="1"/>
    </xf>
    <xf numFmtId="168" fontId="35" fillId="0" borderId="43" xfId="3" applyNumberFormat="1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top" wrapText="1"/>
    </xf>
    <xf numFmtId="0" fontId="10" fillId="0" borderId="26" xfId="0" applyFont="1" applyFill="1" applyBorder="1" applyAlignment="1">
      <alignment vertical="top" wrapText="1"/>
    </xf>
    <xf numFmtId="168" fontId="35" fillId="0" borderId="31" xfId="3" applyNumberFormat="1" applyFont="1" applyFill="1" applyBorder="1" applyAlignment="1">
      <alignment vertical="top" wrapText="1"/>
    </xf>
    <xf numFmtId="0" fontId="10" fillId="0" borderId="0" xfId="0" applyFont="1" applyFill="1"/>
    <xf numFmtId="168" fontId="10" fillId="0" borderId="17" xfId="3" applyNumberFormat="1" applyFont="1" applyFill="1" applyBorder="1" applyAlignment="1">
      <alignment wrapText="1"/>
    </xf>
    <xf numFmtId="168" fontId="10" fillId="0" borderId="13" xfId="3" applyNumberFormat="1" applyFont="1" applyFill="1" applyBorder="1" applyAlignment="1">
      <alignment wrapText="1"/>
    </xf>
    <xf numFmtId="168" fontId="5" fillId="0" borderId="34" xfId="3" applyNumberFormat="1" applyFont="1" applyFill="1" applyBorder="1" applyAlignment="1">
      <alignment wrapText="1"/>
    </xf>
    <xf numFmtId="168" fontId="35" fillId="0" borderId="11" xfId="3" applyNumberFormat="1" applyFont="1" applyFill="1" applyBorder="1" applyAlignment="1">
      <alignment wrapText="1"/>
    </xf>
    <xf numFmtId="168" fontId="10" fillId="0" borderId="41" xfId="3" applyNumberFormat="1" applyFont="1" applyFill="1" applyBorder="1" applyAlignment="1">
      <alignment vertical="top" wrapText="1"/>
    </xf>
    <xf numFmtId="168" fontId="10" fillId="0" borderId="42" xfId="3" applyNumberFormat="1" applyFont="1" applyFill="1" applyBorder="1" applyAlignment="1">
      <alignment vertical="top" wrapText="1"/>
    </xf>
    <xf numFmtId="168" fontId="10" fillId="0" borderId="39" xfId="3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center" vertical="center" wrapText="1"/>
    </xf>
    <xf numFmtId="168" fontId="26" fillId="0" borderId="37" xfId="3" applyNumberFormat="1" applyFont="1" applyFill="1" applyBorder="1" applyAlignment="1">
      <alignment wrapText="1"/>
    </xf>
    <xf numFmtId="168" fontId="26" fillId="0" borderId="35" xfId="3" applyNumberFormat="1" applyFont="1" applyFill="1" applyBorder="1" applyAlignment="1">
      <alignment wrapText="1"/>
    </xf>
    <xf numFmtId="168" fontId="26" fillId="0" borderId="36" xfId="3" applyNumberFormat="1" applyFont="1" applyFill="1" applyBorder="1" applyAlignment="1">
      <alignment wrapText="1"/>
    </xf>
    <xf numFmtId="168" fontId="26" fillId="0" borderId="28" xfId="3" applyNumberFormat="1" applyFont="1" applyFill="1" applyBorder="1" applyAlignment="1">
      <alignment wrapText="1"/>
    </xf>
    <xf numFmtId="168" fontId="37" fillId="0" borderId="23" xfId="3" applyNumberFormat="1" applyFont="1" applyFill="1" applyBorder="1" applyAlignment="1">
      <alignment wrapText="1"/>
    </xf>
    <xf numFmtId="0" fontId="36" fillId="0" borderId="0" xfId="0" applyFont="1"/>
    <xf numFmtId="168" fontId="39" fillId="0" borderId="23" xfId="3" applyNumberFormat="1" applyFont="1" applyFill="1" applyBorder="1" applyAlignment="1">
      <alignment wrapText="1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10" fillId="0" borderId="13" xfId="0" applyFont="1" applyFill="1" applyBorder="1" applyAlignment="1">
      <alignment horizontal="left" vertical="center" wrapText="1"/>
    </xf>
    <xf numFmtId="2" fontId="34" fillId="0" borderId="40" xfId="0" applyNumberFormat="1" applyFont="1" applyFill="1" applyBorder="1" applyAlignment="1">
      <alignment vertical="top" wrapText="1"/>
    </xf>
    <xf numFmtId="2" fontId="23" fillId="6" borderId="1" xfId="0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vertical="top" wrapText="1"/>
    </xf>
    <xf numFmtId="1" fontId="26" fillId="0" borderId="1" xfId="0" applyNumberFormat="1" applyFont="1" applyFill="1" applyBorder="1" applyAlignment="1">
      <alignment vertical="top" wrapText="1"/>
    </xf>
    <xf numFmtId="1" fontId="36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68" fontId="5" fillId="0" borderId="1" xfId="3" applyNumberFormat="1" applyFont="1" applyFill="1" applyBorder="1" applyAlignment="1">
      <alignment vertical="top" wrapText="1"/>
    </xf>
    <xf numFmtId="168" fontId="10" fillId="0" borderId="1" xfId="3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vertical="center" wrapText="1"/>
    </xf>
    <xf numFmtId="0" fontId="27" fillId="5" borderId="42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40" fillId="4" borderId="1" xfId="0" applyNumberFormat="1" applyFont="1" applyFill="1" applyBorder="1" applyAlignment="1">
      <alignment horizontal="right" vertical="top" wrapText="1"/>
    </xf>
    <xf numFmtId="0" fontId="6" fillId="0" borderId="0" xfId="0" applyFont="1" applyBorder="1" applyAlignment="1">
      <alignment horizontal="left" wrapText="1"/>
    </xf>
    <xf numFmtId="0" fontId="22" fillId="0" borderId="27" xfId="0" applyFont="1" applyFill="1" applyBorder="1" applyAlignment="1">
      <alignment vertical="top" wrapText="1"/>
    </xf>
    <xf numFmtId="168" fontId="23" fillId="4" borderId="27" xfId="3" applyNumberFormat="1" applyFont="1" applyFill="1" applyBorder="1"/>
    <xf numFmtId="0" fontId="34" fillId="0" borderId="1" xfId="0" applyFont="1" applyFill="1" applyBorder="1" applyAlignment="1">
      <alignment vertical="top" wrapText="1"/>
    </xf>
    <xf numFmtId="0" fontId="34" fillId="0" borderId="17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0" fillId="0" borderId="48" xfId="0" applyFont="1" applyFill="1" applyBorder="1" applyAlignment="1">
      <alignment vertical="top" wrapText="1"/>
    </xf>
    <xf numFmtId="0" fontId="34" fillId="0" borderId="50" xfId="0" applyFont="1" applyFill="1" applyBorder="1" applyAlignment="1">
      <alignment vertical="top" wrapText="1"/>
    </xf>
    <xf numFmtId="168" fontId="35" fillId="0" borderId="15" xfId="3" applyNumberFormat="1" applyFont="1" applyFill="1" applyBorder="1" applyAlignment="1">
      <alignment vertical="top" wrapText="1"/>
    </xf>
    <xf numFmtId="0" fontId="6" fillId="0" borderId="27" xfId="0" applyFont="1" applyBorder="1" applyAlignment="1">
      <alignment horizontal="center"/>
    </xf>
    <xf numFmtId="0" fontId="6" fillId="0" borderId="1" xfId="0" applyFont="1" applyBorder="1" applyAlignment="1">
      <alignment textRotation="90" wrapText="1"/>
    </xf>
    <xf numFmtId="2" fontId="6" fillId="6" borderId="18" xfId="0" applyNumberFormat="1" applyFont="1" applyFill="1" applyBorder="1" applyAlignment="1">
      <alignment horizontal="right" vertical="top" wrapText="1"/>
    </xf>
    <xf numFmtId="2" fontId="10" fillId="0" borderId="1" xfId="0" applyNumberFormat="1" applyFont="1" applyBorder="1"/>
    <xf numFmtId="1" fontId="10" fillId="0" borderId="1" xfId="0" applyNumberFormat="1" applyFont="1" applyBorder="1"/>
    <xf numFmtId="0" fontId="11" fillId="5" borderId="27" xfId="0" applyFont="1" applyFill="1" applyBorder="1" applyAlignment="1">
      <alignment horizontal="center"/>
    </xf>
    <xf numFmtId="9" fontId="7" fillId="0" borderId="1" xfId="1" applyFont="1" applyBorder="1" applyAlignment="1">
      <alignment horizontal="right" vertical="top" wrapText="1"/>
    </xf>
    <xf numFmtId="0" fontId="21" fillId="5" borderId="26" xfId="0" applyFont="1" applyFill="1" applyBorder="1" applyAlignment="1">
      <alignment horizontal="left" vertical="top" wrapText="1"/>
    </xf>
    <xf numFmtId="0" fontId="21" fillId="5" borderId="27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right" vertical="center" wrapText="1"/>
    </xf>
    <xf numFmtId="0" fontId="10" fillId="0" borderId="44" xfId="0" applyFont="1" applyFill="1" applyBorder="1" applyAlignment="1">
      <alignment horizontal="left" vertical="top" wrapText="1"/>
    </xf>
    <xf numFmtId="0" fontId="10" fillId="0" borderId="45" xfId="0" applyFont="1" applyFill="1" applyBorder="1" applyAlignment="1">
      <alignment horizontal="left" vertical="top" wrapText="1"/>
    </xf>
    <xf numFmtId="0" fontId="10" fillId="0" borderId="29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horizontal="left" vertical="top" wrapText="1"/>
    </xf>
    <xf numFmtId="0" fontId="38" fillId="0" borderId="21" xfId="0" applyFont="1" applyFill="1" applyBorder="1" applyAlignment="1">
      <alignment horizontal="left" vertical="top" wrapText="1"/>
    </xf>
    <xf numFmtId="0" fontId="38" fillId="0" borderId="22" xfId="0" applyFont="1" applyFill="1" applyBorder="1" applyAlignment="1">
      <alignment horizontal="left" vertical="top" wrapText="1"/>
    </xf>
    <xf numFmtId="0" fontId="38" fillId="0" borderId="23" xfId="0" applyFont="1" applyFill="1" applyBorder="1" applyAlignment="1">
      <alignment horizontal="left" vertical="top" wrapText="1"/>
    </xf>
    <xf numFmtId="0" fontId="26" fillId="0" borderId="21" xfId="0" applyFont="1" applyFill="1" applyBorder="1" applyAlignment="1">
      <alignment horizontal="left" vertical="top" wrapText="1"/>
    </xf>
    <xf numFmtId="0" fontId="26" fillId="0" borderId="22" xfId="0" applyFont="1" applyFill="1" applyBorder="1" applyAlignment="1">
      <alignment horizontal="left" vertical="top" wrapText="1"/>
    </xf>
    <xf numFmtId="0" fontId="26" fillId="0" borderId="2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39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</cellXfs>
  <cellStyles count="4">
    <cellStyle name="Hyperkobling" xfId="2" builtinId="8"/>
    <cellStyle name="Komma" xfId="3" builtinId="3"/>
    <cellStyle name="Normal" xfId="0" builtinId="0"/>
    <cellStyle name="Prosent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7F6C9-DCAD-4CD8-B392-C54EDCCF34AC}">
  <dimension ref="A1:K33"/>
  <sheetViews>
    <sheetView workbookViewId="0">
      <selection activeCell="A3" sqref="A3"/>
    </sheetView>
  </sheetViews>
  <sheetFormatPr baseColWidth="10" defaultRowHeight="13.8" x14ac:dyDescent="0.25"/>
  <cols>
    <col min="1" max="1" width="42.44140625" style="93" customWidth="1"/>
    <col min="2" max="2" width="19.33203125" style="93" customWidth="1"/>
    <col min="3" max="3" width="21.109375" style="93" customWidth="1"/>
    <col min="4" max="4" width="3.33203125" style="93" customWidth="1"/>
    <col min="5" max="5" width="44.109375" style="93" customWidth="1"/>
    <col min="6" max="7" width="21.77734375" style="93" customWidth="1"/>
    <col min="8" max="16384" width="11.5546875" style="93"/>
  </cols>
  <sheetData>
    <row r="1" spans="1:11" ht="53.4" customHeight="1" x14ac:dyDescent="0.25">
      <c r="A1" s="203" t="s">
        <v>51</v>
      </c>
      <c r="B1" s="204"/>
      <c r="C1" s="204"/>
      <c r="D1" s="204"/>
      <c r="E1" s="162"/>
      <c r="F1" s="162"/>
      <c r="G1" s="162"/>
    </row>
    <row r="2" spans="1:11" ht="57.6" customHeight="1" x14ac:dyDescent="0.25">
      <c r="A2" s="106" t="s">
        <v>46</v>
      </c>
      <c r="B2" s="102" t="s">
        <v>171</v>
      </c>
      <c r="C2" s="102" t="s">
        <v>172</v>
      </c>
    </row>
    <row r="3" spans="1:11" ht="15" x14ac:dyDescent="0.25">
      <c r="A3" s="68" t="s">
        <v>191</v>
      </c>
      <c r="B3" s="195">
        <f>+'Sales of goods'!G33</f>
        <v>0</v>
      </c>
      <c r="C3" s="196">
        <f>+B3</f>
        <v>0</v>
      </c>
    </row>
    <row r="4" spans="1:11" ht="15" x14ac:dyDescent="0.25">
      <c r="A4" s="68" t="s">
        <v>168</v>
      </c>
      <c r="B4" s="68" t="e">
        <f>Distribution!L3*Distribution!E54</f>
        <v>#DIV/0!</v>
      </c>
      <c r="C4" s="68">
        <f>+Distribution!E57*Distribution!L3</f>
        <v>0</v>
      </c>
    </row>
    <row r="5" spans="1:11" ht="15" x14ac:dyDescent="0.25">
      <c r="A5" s="97" t="s">
        <v>43</v>
      </c>
      <c r="B5" s="98"/>
      <c r="C5" s="165"/>
    </row>
    <row r="6" spans="1:11" ht="16.8" x14ac:dyDescent="0.3">
      <c r="A6" s="100" t="s">
        <v>44</v>
      </c>
      <c r="B6" s="101" t="e">
        <f>SUM(B4:B5)</f>
        <v>#DIV/0!</v>
      </c>
      <c r="C6" s="101">
        <f>SUM(C4:C5)</f>
        <v>0</v>
      </c>
    </row>
    <row r="8" spans="1:11" ht="15.6" customHeight="1" x14ac:dyDescent="0.25">
      <c r="A8" s="201" t="s">
        <v>8</v>
      </c>
      <c r="B8" s="202"/>
      <c r="C8" s="202"/>
      <c r="D8" s="115"/>
      <c r="E8" s="115"/>
      <c r="F8" s="115"/>
      <c r="G8" s="115"/>
      <c r="H8" s="115"/>
      <c r="I8" s="115"/>
      <c r="J8" s="115"/>
      <c r="K8" s="115"/>
    </row>
    <row r="10" spans="1:11" ht="32.4" customHeight="1" x14ac:dyDescent="0.25">
      <c r="A10" s="199" t="s">
        <v>28</v>
      </c>
      <c r="B10" s="200"/>
      <c r="C10" s="110" t="s">
        <v>52</v>
      </c>
    </row>
    <row r="11" spans="1:11" ht="31.8" customHeight="1" x14ac:dyDescent="0.25">
      <c r="A11" s="96" t="s">
        <v>170</v>
      </c>
      <c r="B11" s="94" t="e">
        <f>B6-'Cost budget'!B15</f>
        <v>#DIV/0!</v>
      </c>
      <c r="C11" s="112">
        <v>1</v>
      </c>
    </row>
    <row r="12" spans="1:11" ht="27" customHeight="1" x14ac:dyDescent="0.25">
      <c r="A12" s="96" t="s">
        <v>169</v>
      </c>
      <c r="B12" s="94">
        <f>C6-'Cost budget'!C15</f>
        <v>0</v>
      </c>
      <c r="C12" s="112"/>
    </row>
    <row r="13" spans="1:11" ht="13.8" customHeight="1" x14ac:dyDescent="0.25">
      <c r="A13" s="109"/>
      <c r="B13" s="108"/>
      <c r="C13" s="108"/>
    </row>
    <row r="14" spans="1:11" ht="13.8" customHeight="1" x14ac:dyDescent="0.25">
      <c r="A14" s="199" t="s">
        <v>54</v>
      </c>
      <c r="B14" s="200"/>
    </row>
    <row r="15" spans="1:11" x14ac:dyDescent="0.25">
      <c r="A15" s="95"/>
      <c r="B15" s="94"/>
    </row>
    <row r="16" spans="1:11" ht="15" x14ac:dyDescent="0.25">
      <c r="A16" s="97" t="s">
        <v>53</v>
      </c>
      <c r="B16" s="98"/>
    </row>
    <row r="17" spans="1:5" ht="15" x14ac:dyDescent="0.25">
      <c r="A17" s="97" t="s">
        <v>29</v>
      </c>
      <c r="B17" s="98"/>
    </row>
    <row r="18" spans="1:5" ht="15" x14ac:dyDescent="0.25">
      <c r="A18" s="97" t="s">
        <v>30</v>
      </c>
      <c r="B18" s="98"/>
    </row>
    <row r="19" spans="1:5" ht="15.6" x14ac:dyDescent="0.3">
      <c r="A19" s="99" t="s">
        <v>31</v>
      </c>
      <c r="B19" s="111">
        <f>B16+B17+B18</f>
        <v>0</v>
      </c>
    </row>
    <row r="20" spans="1:5" ht="15" x14ac:dyDescent="0.25">
      <c r="A20" s="97" t="s">
        <v>55</v>
      </c>
      <c r="B20" s="98"/>
    </row>
    <row r="21" spans="1:5" ht="15" x14ac:dyDescent="0.25">
      <c r="A21" s="97" t="s">
        <v>56</v>
      </c>
      <c r="B21" s="98"/>
    </row>
    <row r="22" spans="1:5" ht="15" x14ac:dyDescent="0.25">
      <c r="A22" s="105" t="s">
        <v>32</v>
      </c>
      <c r="B22" s="98"/>
    </row>
    <row r="23" spans="1:5" ht="19.2" customHeight="1" x14ac:dyDescent="0.25">
      <c r="A23" s="97" t="s">
        <v>33</v>
      </c>
      <c r="B23" s="98"/>
      <c r="E23" s="99" t="s">
        <v>57</v>
      </c>
    </row>
    <row r="24" spans="1:5" ht="17.399999999999999" x14ac:dyDescent="0.3">
      <c r="A24" s="99" t="s">
        <v>34</v>
      </c>
      <c r="B24" s="111">
        <f>B20+B21+B22+B23</f>
        <v>0</v>
      </c>
      <c r="E24" s="114">
        <v>0.25</v>
      </c>
    </row>
    <row r="25" spans="1:5" ht="15.6" x14ac:dyDescent="0.3">
      <c r="A25" s="99" t="s">
        <v>35</v>
      </c>
      <c r="B25" s="111">
        <f>+B24-B19</f>
        <v>0</v>
      </c>
    </row>
    <row r="26" spans="1:5" ht="19.2" customHeight="1" x14ac:dyDescent="0.25">
      <c r="A26" s="97"/>
      <c r="B26" s="94"/>
    </row>
    <row r="27" spans="1:5" ht="15" customHeight="1" x14ac:dyDescent="0.3">
      <c r="A27" s="100" t="s">
        <v>36</v>
      </c>
      <c r="B27" s="101" t="e">
        <f>((IF(C11&gt;0,B11,(IF(C12&gt;0,B12,))))-B25)</f>
        <v>#DIV/0!</v>
      </c>
    </row>
    <row r="28" spans="1:5" ht="15" x14ac:dyDescent="0.25">
      <c r="A28" s="97" t="s">
        <v>37</v>
      </c>
      <c r="B28" s="107" t="e">
        <f>B27*E24</f>
        <v>#DIV/0!</v>
      </c>
      <c r="C28" s="108"/>
    </row>
    <row r="29" spans="1:5" ht="16.8" x14ac:dyDescent="0.3">
      <c r="A29" s="99" t="s">
        <v>38</v>
      </c>
      <c r="B29" s="101" t="e">
        <f>B27-B28</f>
        <v>#DIV/0!</v>
      </c>
      <c r="C29" s="108"/>
    </row>
    <row r="30" spans="1:5" ht="15" x14ac:dyDescent="0.25">
      <c r="A30" s="97" t="s">
        <v>39</v>
      </c>
      <c r="B30" s="98"/>
      <c r="C30" s="108"/>
    </row>
    <row r="31" spans="1:5" ht="15" x14ac:dyDescent="0.25">
      <c r="A31" s="97" t="s">
        <v>40</v>
      </c>
      <c r="B31" s="98"/>
      <c r="C31" s="108"/>
    </row>
    <row r="32" spans="1:5" ht="15" x14ac:dyDescent="0.25">
      <c r="A32" s="97" t="s">
        <v>41</v>
      </c>
      <c r="B32" s="98"/>
      <c r="C32" s="108"/>
    </row>
    <row r="33" spans="1:3" ht="16.8" x14ac:dyDescent="0.3">
      <c r="A33" s="99" t="s">
        <v>42</v>
      </c>
      <c r="B33" s="113" t="e">
        <f>B29-B30-B31-B32</f>
        <v>#DIV/0!</v>
      </c>
      <c r="C33" s="108"/>
    </row>
  </sheetData>
  <mergeCells count="4">
    <mergeCell ref="A10:B10"/>
    <mergeCell ref="A14:B14"/>
    <mergeCell ref="A8:C8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4330-2F94-4C4A-A1C3-A22991377B67}">
  <dimension ref="A1:D29"/>
  <sheetViews>
    <sheetView workbookViewId="0">
      <selection activeCell="A20" sqref="A20"/>
    </sheetView>
  </sheetViews>
  <sheetFormatPr baseColWidth="10" defaultRowHeight="13.8" x14ac:dyDescent="0.25"/>
  <cols>
    <col min="1" max="1" width="44.109375" style="93" customWidth="1"/>
    <col min="2" max="3" width="21.77734375" style="93" customWidth="1"/>
    <col min="4" max="16384" width="11.5546875" style="93"/>
  </cols>
  <sheetData>
    <row r="1" spans="1:4" ht="53.4" customHeight="1" x14ac:dyDescent="0.25">
      <c r="A1" s="204" t="s">
        <v>106</v>
      </c>
      <c r="B1" s="204"/>
      <c r="C1" s="204"/>
    </row>
    <row r="2" spans="1:4" ht="57.6" customHeight="1" x14ac:dyDescent="0.25">
      <c r="A2" s="103" t="s">
        <v>45</v>
      </c>
      <c r="B2" s="104" t="s">
        <v>48</v>
      </c>
      <c r="C2" s="104" t="s">
        <v>49</v>
      </c>
    </row>
    <row r="3" spans="1:4" ht="15" x14ac:dyDescent="0.25">
      <c r="A3" s="97" t="s">
        <v>23</v>
      </c>
      <c r="B3" s="118"/>
      <c r="C3" s="123">
        <f>+B3</f>
        <v>0</v>
      </c>
    </row>
    <row r="4" spans="1:4" ht="15" x14ac:dyDescent="0.25">
      <c r="A4" s="97" t="s">
        <v>24</v>
      </c>
      <c r="B4" s="118"/>
      <c r="C4" s="123">
        <f>+B4</f>
        <v>0</v>
      </c>
    </row>
    <row r="5" spans="1:4" ht="15" x14ac:dyDescent="0.25">
      <c r="A5" s="97" t="s">
        <v>25</v>
      </c>
      <c r="B5" s="118"/>
      <c r="C5" s="123">
        <f>+B5</f>
        <v>0</v>
      </c>
    </row>
    <row r="6" spans="1:4" ht="15" x14ac:dyDescent="0.25">
      <c r="A6" s="97" t="s">
        <v>26</v>
      </c>
      <c r="B6" s="118"/>
      <c r="C6" s="123">
        <f>+B6</f>
        <v>0</v>
      </c>
    </row>
    <row r="7" spans="1:4" ht="15" x14ac:dyDescent="0.25">
      <c r="A7" s="105" t="s">
        <v>188</v>
      </c>
      <c r="B7" s="124">
        <f>+C7</f>
        <v>0</v>
      </c>
      <c r="C7" s="119">
        <f>'Sales of goods'!E33</f>
        <v>0</v>
      </c>
    </row>
    <row r="8" spans="1:4" ht="15" x14ac:dyDescent="0.25">
      <c r="A8" s="97" t="s">
        <v>91</v>
      </c>
      <c r="B8" s="124">
        <f>+C8</f>
        <v>0</v>
      </c>
      <c r="C8" s="119">
        <f>Distribution!$D$12</f>
        <v>0</v>
      </c>
    </row>
    <row r="9" spans="1:4" ht="15" x14ac:dyDescent="0.25">
      <c r="A9" s="97" t="s">
        <v>173</v>
      </c>
      <c r="B9" s="124">
        <f>+C9</f>
        <v>0</v>
      </c>
      <c r="C9" s="119">
        <f>Distribution!$D$20</f>
        <v>0</v>
      </c>
      <c r="D9" s="117"/>
    </row>
    <row r="10" spans="1:4" ht="15" x14ac:dyDescent="0.25">
      <c r="A10" s="97" t="s">
        <v>174</v>
      </c>
      <c r="B10" s="124">
        <f>+C10</f>
        <v>0</v>
      </c>
      <c r="C10" s="119">
        <f>Distribution!$D$27</f>
        <v>0</v>
      </c>
    </row>
    <row r="11" spans="1:4" ht="15" x14ac:dyDescent="0.25">
      <c r="A11" s="184" t="s">
        <v>175</v>
      </c>
      <c r="B11" s="118"/>
      <c r="C11" s="123">
        <f>+B11</f>
        <v>0</v>
      </c>
    </row>
    <row r="12" spans="1:4" ht="15" x14ac:dyDescent="0.25">
      <c r="A12" s="97" t="s">
        <v>27</v>
      </c>
      <c r="B12" s="118"/>
      <c r="C12" s="123">
        <f>+B12</f>
        <v>0</v>
      </c>
    </row>
    <row r="13" spans="1:4" ht="15" x14ac:dyDescent="0.25">
      <c r="A13" s="105" t="s">
        <v>58</v>
      </c>
      <c r="B13" s="118"/>
      <c r="C13" s="123">
        <f>+B13</f>
        <v>0</v>
      </c>
    </row>
    <row r="14" spans="1:4" ht="15" x14ac:dyDescent="0.25">
      <c r="A14" s="105" t="s">
        <v>61</v>
      </c>
      <c r="B14" s="118"/>
      <c r="C14" s="123">
        <f>+B14</f>
        <v>0</v>
      </c>
    </row>
    <row r="15" spans="1:4" ht="16.8" x14ac:dyDescent="0.3">
      <c r="A15" s="100" t="s">
        <v>50</v>
      </c>
      <c r="B15" s="120">
        <f>SUM(B3:B14)</f>
        <v>0</v>
      </c>
      <c r="C15" s="120">
        <f>SUM(C3:C14)</f>
        <v>0</v>
      </c>
    </row>
    <row r="17" spans="1:3" ht="17.399999999999999" x14ac:dyDescent="0.25">
      <c r="A17" s="201" t="s">
        <v>8</v>
      </c>
      <c r="B17" s="202"/>
      <c r="C17" s="202"/>
    </row>
    <row r="18" spans="1:3" ht="17.399999999999999" x14ac:dyDescent="0.25">
      <c r="A18" s="116"/>
      <c r="B18" s="116"/>
      <c r="C18" s="116"/>
    </row>
    <row r="19" spans="1:3" ht="15" x14ac:dyDescent="0.25">
      <c r="A19" s="105" t="s">
        <v>189</v>
      </c>
      <c r="B19" s="125">
        <f>+C19</f>
        <v>0</v>
      </c>
      <c r="C19" s="127">
        <f>Distribution!$C$20</f>
        <v>0</v>
      </c>
    </row>
    <row r="20" spans="1:3" ht="15" x14ac:dyDescent="0.25">
      <c r="A20" s="105" t="s">
        <v>59</v>
      </c>
      <c r="B20" s="121"/>
      <c r="C20" s="126">
        <f>+B20</f>
        <v>0</v>
      </c>
    </row>
    <row r="21" spans="1:3" ht="16.8" x14ac:dyDescent="0.3">
      <c r="A21" s="99" t="s">
        <v>60</v>
      </c>
      <c r="B21" s="120">
        <f>B19+B20</f>
        <v>0</v>
      </c>
      <c r="C21" s="120">
        <f>C19+C20</f>
        <v>0</v>
      </c>
    </row>
    <row r="22" spans="1:3" ht="8.4" customHeight="1" x14ac:dyDescent="0.25">
      <c r="A22" s="105"/>
      <c r="B22" s="94"/>
    </row>
    <row r="23" spans="1:3" ht="15" x14ac:dyDescent="0.25">
      <c r="A23" s="105" t="s">
        <v>62</v>
      </c>
      <c r="B23" s="122" t="e">
        <f>(B9+B13+B14)/B21</f>
        <v>#DIV/0!</v>
      </c>
    </row>
    <row r="24" spans="1:3" ht="8.4" customHeight="1" x14ac:dyDescent="0.25"/>
    <row r="25" spans="1:3" ht="15" customHeight="1" x14ac:dyDescent="0.25">
      <c r="A25" s="105" t="s">
        <v>63</v>
      </c>
      <c r="B25" s="122" t="e">
        <f>((IF('Sales budget'!C11&gt;0,'Sales budget'!B11,(IF('Sales budget'!C12&gt;0,'Sales budget'!B12,)))))/B21</f>
        <v>#DIV/0!</v>
      </c>
    </row>
    <row r="26" spans="1:3" ht="15" x14ac:dyDescent="0.25">
      <c r="A26" s="105"/>
      <c r="B26" s="94"/>
    </row>
    <row r="27" spans="1:3" ht="15.6" x14ac:dyDescent="0.25">
      <c r="A27" s="99" t="s">
        <v>64</v>
      </c>
      <c r="B27" s="128" t="e">
        <f>+'Sales budget'!B33/'Cost budget'!B21</f>
        <v>#DIV/0!</v>
      </c>
    </row>
    <row r="28" spans="1:3" ht="15" x14ac:dyDescent="0.25">
      <c r="A28" s="105"/>
      <c r="B28" s="94"/>
    </row>
    <row r="29" spans="1:3" ht="15" x14ac:dyDescent="0.25">
      <c r="A29" s="105" t="s">
        <v>65</v>
      </c>
      <c r="B29" s="94" t="e">
        <f>('Sales budget'!B28+'Sales budget'!B32)/'Cost budget'!B23</f>
        <v>#DIV/0!</v>
      </c>
    </row>
  </sheetData>
  <mergeCells count="2">
    <mergeCell ref="A1:C1"/>
    <mergeCell ref="A17:C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D556-3372-4829-B6AC-C1135F2DB62B}">
  <dimension ref="A1:R32"/>
  <sheetViews>
    <sheetView workbookViewId="0">
      <selection activeCell="G9" sqref="G9"/>
    </sheetView>
  </sheetViews>
  <sheetFormatPr baseColWidth="10" defaultColWidth="9.109375" defaultRowHeight="13.2" x14ac:dyDescent="0.25"/>
  <cols>
    <col min="1" max="1" width="33.33203125" customWidth="1"/>
    <col min="2" max="2" width="31.88671875" customWidth="1"/>
    <col min="3" max="3" width="14.44140625" style="130" customWidth="1"/>
    <col min="4" max="15" width="10.6640625" customWidth="1"/>
    <col min="16" max="16" width="10.6640625" style="2" customWidth="1"/>
    <col min="17" max="17" width="12.77734375" customWidth="1"/>
  </cols>
  <sheetData>
    <row r="1" spans="1:18" ht="30" x14ac:dyDescent="0.25">
      <c r="A1" s="203" t="s">
        <v>115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</row>
    <row r="2" spans="1:18" ht="13.8" x14ac:dyDescent="0.25">
      <c r="A2" s="93"/>
      <c r="B2" s="93"/>
      <c r="C2" s="131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Q2" s="16"/>
    </row>
    <row r="3" spans="1:18" ht="17.399999999999999" x14ac:dyDescent="0.25">
      <c r="A3" s="103" t="s">
        <v>102</v>
      </c>
      <c r="B3" s="103" t="s">
        <v>75</v>
      </c>
      <c r="C3" s="103" t="s">
        <v>101</v>
      </c>
      <c r="D3" s="153" t="s">
        <v>66</v>
      </c>
      <c r="E3" s="153" t="s">
        <v>67</v>
      </c>
      <c r="F3" s="153" t="s">
        <v>68</v>
      </c>
      <c r="G3" s="153" t="s">
        <v>69</v>
      </c>
      <c r="H3" s="153" t="s">
        <v>76</v>
      </c>
      <c r="I3" s="153" t="s">
        <v>70</v>
      </c>
      <c r="J3" s="153" t="s">
        <v>71</v>
      </c>
      <c r="K3" s="153" t="s">
        <v>72</v>
      </c>
      <c r="L3" s="153" t="s">
        <v>73</v>
      </c>
      <c r="M3" s="153" t="s">
        <v>77</v>
      </c>
      <c r="N3" s="153" t="s">
        <v>74</v>
      </c>
      <c r="O3" s="153" t="s">
        <v>78</v>
      </c>
      <c r="P3" s="153" t="s">
        <v>99</v>
      </c>
      <c r="Q3" s="152" t="s">
        <v>100</v>
      </c>
    </row>
    <row r="4" spans="1:18" ht="15.6" x14ac:dyDescent="0.25">
      <c r="A4" s="132" t="s">
        <v>176</v>
      </c>
      <c r="B4" s="221" t="s">
        <v>79</v>
      </c>
      <c r="C4" s="133" t="e">
        <f>(((IF('Sales budget'!C11&gt;0,'Sales budget'!B11-C6,(IF('Sales budget'!C12&gt;0,'Sales budget'!B12-C6,)))))/B21)</f>
        <v>#DIV/0!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5">
        <f>SUM(D4:O4)</f>
        <v>0</v>
      </c>
      <c r="Q4" s="136" t="e">
        <f>C4-P4</f>
        <v>#DIV/0!</v>
      </c>
      <c r="R4" s="66"/>
    </row>
    <row r="5" spans="1:18" ht="15.6" x14ac:dyDescent="0.25">
      <c r="A5" s="189" t="s">
        <v>177</v>
      </c>
      <c r="B5" s="222"/>
      <c r="C5" s="190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5"/>
      <c r="Q5" s="191"/>
      <c r="R5" s="66"/>
    </row>
    <row r="6" spans="1:18" ht="16.2" thickBot="1" x14ac:dyDescent="0.3">
      <c r="A6" s="137" t="s">
        <v>82</v>
      </c>
      <c r="B6" s="223"/>
      <c r="C6" s="164">
        <f>+'Sales budget'!B5</f>
        <v>0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5">
        <f>SUM(D6:O6)</f>
        <v>0</v>
      </c>
      <c r="Q6" s="140">
        <f t="shared" ref="Q6:Q25" si="0">C6-P6</f>
        <v>0</v>
      </c>
      <c r="R6" s="66"/>
    </row>
    <row r="7" spans="1:18" s="159" customFormat="1" ht="17.399999999999999" thickBot="1" x14ac:dyDescent="0.35">
      <c r="A7" s="216" t="s">
        <v>103</v>
      </c>
      <c r="B7" s="217"/>
      <c r="C7" s="218"/>
      <c r="D7" s="154">
        <f>SUM(D4:D6)</f>
        <v>0</v>
      </c>
      <c r="E7" s="155">
        <f t="shared" ref="E7:O7" si="1">SUM(E4:E6)</f>
        <v>0</v>
      </c>
      <c r="F7" s="155">
        <f t="shared" si="1"/>
        <v>0</v>
      </c>
      <c r="G7" s="155">
        <f t="shared" si="1"/>
        <v>0</v>
      </c>
      <c r="H7" s="155">
        <f t="shared" si="1"/>
        <v>0</v>
      </c>
      <c r="I7" s="155">
        <f t="shared" si="1"/>
        <v>0</v>
      </c>
      <c r="J7" s="155">
        <f t="shared" si="1"/>
        <v>0</v>
      </c>
      <c r="K7" s="155">
        <f t="shared" si="1"/>
        <v>0</v>
      </c>
      <c r="L7" s="155">
        <f t="shared" si="1"/>
        <v>0</v>
      </c>
      <c r="M7" s="155">
        <f t="shared" si="1"/>
        <v>0</v>
      </c>
      <c r="N7" s="155">
        <f t="shared" si="1"/>
        <v>0</v>
      </c>
      <c r="O7" s="156">
        <f t="shared" si="1"/>
        <v>0</v>
      </c>
      <c r="P7" s="157">
        <f t="shared" ref="P7" si="2">SUM(P4:P6)</f>
        <v>0</v>
      </c>
      <c r="Q7" s="158">
        <f t="shared" si="0"/>
        <v>0</v>
      </c>
    </row>
    <row r="8" spans="1:18" ht="15.6" x14ac:dyDescent="0.25">
      <c r="A8" s="132" t="s">
        <v>91</v>
      </c>
      <c r="B8" s="219" t="s">
        <v>98</v>
      </c>
      <c r="C8" s="187">
        <f>+'Cost budget'!B8</f>
        <v>0</v>
      </c>
      <c r="D8" s="185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5">
        <f>SUM(D8:O8)</f>
        <v>0</v>
      </c>
      <c r="Q8" s="136">
        <f t="shared" si="0"/>
        <v>0</v>
      </c>
      <c r="R8" s="66"/>
    </row>
    <row r="9" spans="1:18" s="129" customFormat="1" ht="15.6" x14ac:dyDescent="0.25">
      <c r="A9" s="141" t="s">
        <v>173</v>
      </c>
      <c r="B9" s="219"/>
      <c r="C9" s="186">
        <f>+'Cost budget'!B9</f>
        <v>0</v>
      </c>
      <c r="D9" s="185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5">
        <f t="shared" ref="P9:P24" si="3">SUM(D9:O9)</f>
        <v>0</v>
      </c>
      <c r="Q9" s="143">
        <f t="shared" si="0"/>
        <v>0</v>
      </c>
      <c r="R9" s="144"/>
    </row>
    <row r="10" spans="1:18" ht="30" x14ac:dyDescent="0.25">
      <c r="A10" s="141" t="s">
        <v>174</v>
      </c>
      <c r="B10" s="219"/>
      <c r="C10" s="186">
        <f>+'Cost budget'!B10</f>
        <v>0</v>
      </c>
      <c r="D10" s="185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5">
        <f t="shared" si="3"/>
        <v>0</v>
      </c>
      <c r="Q10" s="143">
        <f t="shared" si="0"/>
        <v>0</v>
      </c>
      <c r="R10" s="66"/>
    </row>
    <row r="11" spans="1:18" ht="15.6" x14ac:dyDescent="0.25">
      <c r="A11" s="141" t="s">
        <v>84</v>
      </c>
      <c r="B11" s="219"/>
      <c r="C11" s="186">
        <f>+'Cost budget'!B13+'Cost budget'!B9</f>
        <v>0</v>
      </c>
      <c r="D11" s="185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5">
        <f t="shared" si="3"/>
        <v>0</v>
      </c>
      <c r="Q11" s="143">
        <f t="shared" si="0"/>
        <v>0</v>
      </c>
      <c r="R11" s="66"/>
    </row>
    <row r="12" spans="1:18" ht="15.6" x14ac:dyDescent="0.25">
      <c r="A12" s="141" t="s">
        <v>188</v>
      </c>
      <c r="B12" s="219"/>
      <c r="C12" s="186">
        <f>+'Cost budget'!C7</f>
        <v>0</v>
      </c>
      <c r="D12" s="185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5"/>
      <c r="Q12" s="143"/>
      <c r="R12" s="66"/>
    </row>
    <row r="13" spans="1:18" ht="15.6" x14ac:dyDescent="0.25">
      <c r="A13" s="141" t="s">
        <v>175</v>
      </c>
      <c r="B13" s="219"/>
      <c r="C13" s="186">
        <f>+'Cost budget'!C11</f>
        <v>0</v>
      </c>
      <c r="D13" s="185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5">
        <f t="shared" ref="P13" si="4">SUM(D13:O13)</f>
        <v>0</v>
      </c>
      <c r="Q13" s="143">
        <f t="shared" ref="Q13" si="5">C13-P13</f>
        <v>0</v>
      </c>
      <c r="R13" s="66"/>
    </row>
    <row r="14" spans="1:18" ht="15.6" x14ac:dyDescent="0.25">
      <c r="A14" s="141" t="s">
        <v>83</v>
      </c>
      <c r="B14" s="219"/>
      <c r="C14" s="206">
        <f>+'Cost budget'!B15-'Liquidity budget'!C11-'Liquidity budget'!C10-'Liquidity budget'!C9-'Liquidity budget'!C8-C12-C13</f>
        <v>0</v>
      </c>
      <c r="D14" s="185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5">
        <f t="shared" si="3"/>
        <v>0</v>
      </c>
      <c r="Q14" s="143">
        <f t="shared" si="0"/>
        <v>0</v>
      </c>
      <c r="R14" s="66"/>
    </row>
    <row r="15" spans="1:18" ht="15.6" x14ac:dyDescent="0.25">
      <c r="A15" s="141" t="s">
        <v>92</v>
      </c>
      <c r="B15" s="219"/>
      <c r="C15" s="206"/>
      <c r="D15" s="185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>
        <f t="shared" si="3"/>
        <v>0</v>
      </c>
      <c r="Q15" s="143">
        <f t="shared" si="0"/>
        <v>0</v>
      </c>
      <c r="R15" s="66"/>
    </row>
    <row r="16" spans="1:18" ht="15.6" x14ac:dyDescent="0.25">
      <c r="A16" s="141" t="s">
        <v>90</v>
      </c>
      <c r="B16" s="219"/>
      <c r="C16" s="206"/>
      <c r="D16" s="185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5">
        <f t="shared" si="3"/>
        <v>0</v>
      </c>
      <c r="Q16" s="143">
        <f t="shared" si="0"/>
        <v>0</v>
      </c>
      <c r="R16" s="66"/>
    </row>
    <row r="17" spans="1:18" ht="15.6" x14ac:dyDescent="0.25">
      <c r="A17" s="141" t="s">
        <v>93</v>
      </c>
      <c r="B17" s="219"/>
      <c r="C17" s="206"/>
      <c r="D17" s="185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>
        <f t="shared" si="3"/>
        <v>0</v>
      </c>
      <c r="Q17" s="143">
        <f t="shared" si="0"/>
        <v>0</v>
      </c>
      <c r="R17" s="66"/>
    </row>
    <row r="18" spans="1:18" ht="15.6" x14ac:dyDescent="0.25">
      <c r="A18" s="141" t="s">
        <v>97</v>
      </c>
      <c r="B18" s="219"/>
      <c r="C18" s="206"/>
      <c r="D18" s="185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5">
        <f t="shared" si="3"/>
        <v>0</v>
      </c>
      <c r="Q18" s="143">
        <f t="shared" si="0"/>
        <v>0</v>
      </c>
      <c r="R18" s="66"/>
    </row>
    <row r="19" spans="1:18" ht="15.6" x14ac:dyDescent="0.25">
      <c r="A19" s="141" t="s">
        <v>88</v>
      </c>
      <c r="B19" s="220"/>
      <c r="C19" s="206"/>
      <c r="D19" s="185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5">
        <f t="shared" si="3"/>
        <v>0</v>
      </c>
      <c r="Q19" s="143">
        <f>C19-P19</f>
        <v>0</v>
      </c>
      <c r="R19" s="66"/>
    </row>
    <row r="20" spans="1:18" ht="15.6" x14ac:dyDescent="0.25">
      <c r="A20" s="141" t="s">
        <v>83</v>
      </c>
      <c r="B20" s="163" t="s">
        <v>107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5">
        <f t="shared" si="3"/>
        <v>0</v>
      </c>
      <c r="Q20" s="143"/>
      <c r="R20" s="66"/>
    </row>
    <row r="21" spans="1:18" ht="15.6" x14ac:dyDescent="0.25">
      <c r="A21" s="141" t="s">
        <v>89</v>
      </c>
      <c r="B21" s="142" t="s">
        <v>108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5">
        <f t="shared" si="3"/>
        <v>0</v>
      </c>
      <c r="Q21" s="143">
        <f>C21-P21</f>
        <v>0</v>
      </c>
      <c r="R21" s="66"/>
    </row>
    <row r="22" spans="1:18" ht="17.399999999999999" customHeight="1" x14ac:dyDescent="0.25">
      <c r="A22" s="141" t="s">
        <v>85</v>
      </c>
      <c r="B22" s="142" t="s">
        <v>96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5">
        <f t="shared" si="3"/>
        <v>0</v>
      </c>
      <c r="Q22" s="143">
        <f t="shared" si="0"/>
        <v>0</v>
      </c>
      <c r="R22" s="66"/>
    </row>
    <row r="23" spans="1:18" ht="15.6" x14ac:dyDescent="0.25">
      <c r="A23" s="141" t="s">
        <v>86</v>
      </c>
      <c r="B23" s="142" t="s">
        <v>95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>
        <f t="shared" si="3"/>
        <v>0</v>
      </c>
      <c r="Q23" s="143">
        <f t="shared" si="0"/>
        <v>0</v>
      </c>
      <c r="R23" s="66"/>
    </row>
    <row r="24" spans="1:18" ht="16.2" thickBot="1" x14ac:dyDescent="0.3">
      <c r="A24" s="137" t="s">
        <v>87</v>
      </c>
      <c r="B24" s="138" t="s">
        <v>94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5">
        <f t="shared" si="3"/>
        <v>0</v>
      </c>
      <c r="Q24" s="140">
        <f t="shared" si="0"/>
        <v>0</v>
      </c>
      <c r="R24" s="66"/>
    </row>
    <row r="25" spans="1:18" s="159" customFormat="1" ht="17.399999999999999" thickBot="1" x14ac:dyDescent="0.35">
      <c r="A25" s="216" t="s">
        <v>104</v>
      </c>
      <c r="B25" s="217"/>
      <c r="C25" s="218"/>
      <c r="D25" s="154">
        <f t="shared" ref="D25:P25" si="6">SUM(D8:D24)</f>
        <v>0</v>
      </c>
      <c r="E25" s="155">
        <f t="shared" si="6"/>
        <v>0</v>
      </c>
      <c r="F25" s="155">
        <f t="shared" si="6"/>
        <v>0</v>
      </c>
      <c r="G25" s="155">
        <f t="shared" si="6"/>
        <v>0</v>
      </c>
      <c r="H25" s="155">
        <f t="shared" si="6"/>
        <v>0</v>
      </c>
      <c r="I25" s="155">
        <f t="shared" si="6"/>
        <v>0</v>
      </c>
      <c r="J25" s="155">
        <f t="shared" si="6"/>
        <v>0</v>
      </c>
      <c r="K25" s="155">
        <f t="shared" si="6"/>
        <v>0</v>
      </c>
      <c r="L25" s="155">
        <f t="shared" si="6"/>
        <v>0</v>
      </c>
      <c r="M25" s="155">
        <f t="shared" si="6"/>
        <v>0</v>
      </c>
      <c r="N25" s="155">
        <f t="shared" si="6"/>
        <v>0</v>
      </c>
      <c r="O25" s="156">
        <f t="shared" si="6"/>
        <v>0</v>
      </c>
      <c r="P25" s="157">
        <f t="shared" si="6"/>
        <v>0</v>
      </c>
      <c r="Q25" s="158">
        <f t="shared" si="0"/>
        <v>0</v>
      </c>
    </row>
    <row r="26" spans="1:18" ht="30" customHeight="1" x14ac:dyDescent="0.3">
      <c r="A26" s="207" t="s">
        <v>80</v>
      </c>
      <c r="B26" s="208"/>
      <c r="C26" s="209"/>
      <c r="D26" s="134"/>
      <c r="E26" s="145">
        <f>D28</f>
        <v>0</v>
      </c>
      <c r="F26" s="145">
        <f>E28</f>
        <v>0</v>
      </c>
      <c r="G26" s="145">
        <f>F28</f>
        <v>0</v>
      </c>
      <c r="H26" s="145">
        <f>G28</f>
        <v>0</v>
      </c>
      <c r="I26" s="145">
        <f>H28</f>
        <v>0</v>
      </c>
      <c r="J26" s="145">
        <f t="shared" ref="J26:Q26" si="7">I28</f>
        <v>0</v>
      </c>
      <c r="K26" s="145">
        <f t="shared" si="7"/>
        <v>0</v>
      </c>
      <c r="L26" s="145">
        <f t="shared" si="7"/>
        <v>0</v>
      </c>
      <c r="M26" s="145">
        <f t="shared" si="7"/>
        <v>0</v>
      </c>
      <c r="N26" s="145">
        <f t="shared" si="7"/>
        <v>0</v>
      </c>
      <c r="O26" s="146">
        <f t="shared" si="7"/>
        <v>0</v>
      </c>
      <c r="P26" s="147">
        <f t="shared" si="7"/>
        <v>0</v>
      </c>
      <c r="Q26" s="148">
        <f t="shared" si="7"/>
        <v>0</v>
      </c>
      <c r="R26" s="66"/>
    </row>
    <row r="27" spans="1:18" ht="16.2" thickBot="1" x14ac:dyDescent="0.3">
      <c r="A27" s="210" t="s">
        <v>81</v>
      </c>
      <c r="B27" s="211"/>
      <c r="C27" s="212"/>
      <c r="D27" s="149">
        <f t="shared" ref="D27:Q27" si="8">D7-D25</f>
        <v>0</v>
      </c>
      <c r="E27" s="150">
        <f t="shared" si="8"/>
        <v>0</v>
      </c>
      <c r="F27" s="150">
        <f t="shared" si="8"/>
        <v>0</v>
      </c>
      <c r="G27" s="150">
        <f t="shared" si="8"/>
        <v>0</v>
      </c>
      <c r="H27" s="150">
        <f t="shared" si="8"/>
        <v>0</v>
      </c>
      <c r="I27" s="150">
        <f t="shared" si="8"/>
        <v>0</v>
      </c>
      <c r="J27" s="150">
        <f t="shared" si="8"/>
        <v>0</v>
      </c>
      <c r="K27" s="150">
        <f t="shared" si="8"/>
        <v>0</v>
      </c>
      <c r="L27" s="150">
        <f t="shared" si="8"/>
        <v>0</v>
      </c>
      <c r="M27" s="150">
        <f t="shared" si="8"/>
        <v>0</v>
      </c>
      <c r="N27" s="150">
        <f t="shared" si="8"/>
        <v>0</v>
      </c>
      <c r="O27" s="151">
        <f t="shared" si="8"/>
        <v>0</v>
      </c>
      <c r="P27" s="139">
        <f t="shared" si="8"/>
        <v>0</v>
      </c>
      <c r="Q27" s="140">
        <f t="shared" si="8"/>
        <v>0</v>
      </c>
      <c r="R27" s="66"/>
    </row>
    <row r="28" spans="1:18" s="161" customFormat="1" ht="34.200000000000003" customHeight="1" thickBot="1" x14ac:dyDescent="0.35">
      <c r="A28" s="213" t="s">
        <v>105</v>
      </c>
      <c r="B28" s="214"/>
      <c r="C28" s="215"/>
      <c r="D28" s="154">
        <f t="shared" ref="D28:Q28" si="9">SUM(D26:D27)</f>
        <v>0</v>
      </c>
      <c r="E28" s="155">
        <f t="shared" si="9"/>
        <v>0</v>
      </c>
      <c r="F28" s="155">
        <f t="shared" si="9"/>
        <v>0</v>
      </c>
      <c r="G28" s="155">
        <f t="shared" si="9"/>
        <v>0</v>
      </c>
      <c r="H28" s="155">
        <f t="shared" si="9"/>
        <v>0</v>
      </c>
      <c r="I28" s="155">
        <f t="shared" si="9"/>
        <v>0</v>
      </c>
      <c r="J28" s="155">
        <f t="shared" si="9"/>
        <v>0</v>
      </c>
      <c r="K28" s="155">
        <f t="shared" si="9"/>
        <v>0</v>
      </c>
      <c r="L28" s="155">
        <f t="shared" si="9"/>
        <v>0</v>
      </c>
      <c r="M28" s="155">
        <f t="shared" si="9"/>
        <v>0</v>
      </c>
      <c r="N28" s="155">
        <f t="shared" si="9"/>
        <v>0</v>
      </c>
      <c r="O28" s="156">
        <f t="shared" si="9"/>
        <v>0</v>
      </c>
      <c r="P28" s="157">
        <f t="shared" si="9"/>
        <v>0</v>
      </c>
      <c r="Q28" s="160">
        <f t="shared" si="9"/>
        <v>0</v>
      </c>
    </row>
    <row r="29" spans="1:18" x14ac:dyDescent="0.25">
      <c r="A29" s="16"/>
      <c r="B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Q29" s="16"/>
    </row>
    <row r="30" spans="1:18" ht="17.399999999999999" customHeight="1" x14ac:dyDescent="0.25">
      <c r="A30" s="202" t="s">
        <v>8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</row>
    <row r="32" spans="1:18" ht="17.399999999999999" x14ac:dyDescent="0.25">
      <c r="A32" s="205" t="s">
        <v>109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</row>
  </sheetData>
  <mergeCells count="11">
    <mergeCell ref="A7:C7"/>
    <mergeCell ref="A30:Q30"/>
    <mergeCell ref="A1:Q1"/>
    <mergeCell ref="B8:B19"/>
    <mergeCell ref="B4:B6"/>
    <mergeCell ref="A32:Q32"/>
    <mergeCell ref="C14:C19"/>
    <mergeCell ref="A26:C26"/>
    <mergeCell ref="A27:C27"/>
    <mergeCell ref="A28:C28"/>
    <mergeCell ref="A25:C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A3AC-4601-4F7F-9756-CE0784D1622A}">
  <dimension ref="A1:P37"/>
  <sheetViews>
    <sheetView workbookViewId="0">
      <selection activeCell="A4" sqref="A4:A5"/>
    </sheetView>
  </sheetViews>
  <sheetFormatPr baseColWidth="10" defaultColWidth="9.109375" defaultRowHeight="13.2" x14ac:dyDescent="0.25"/>
  <cols>
    <col min="1" max="1" width="67.5546875" customWidth="1"/>
    <col min="2" max="2" width="14.44140625" style="130" customWidth="1"/>
    <col min="3" max="14" width="10.6640625" customWidth="1"/>
    <col min="15" max="15" width="10.6640625" style="2" customWidth="1"/>
    <col min="16" max="16" width="12.77734375" customWidth="1"/>
  </cols>
  <sheetData>
    <row r="1" spans="1:16" ht="30" x14ac:dyDescent="0.25">
      <c r="A1" s="204" t="s">
        <v>124</v>
      </c>
      <c r="B1" s="204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ht="13.8" x14ac:dyDescent="0.25">
      <c r="A2" s="93"/>
      <c r="B2" s="131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P2" s="16"/>
    </row>
    <row r="3" spans="1:16" ht="17.399999999999999" x14ac:dyDescent="0.25">
      <c r="A3" s="180" t="s">
        <v>117</v>
      </c>
      <c r="B3" s="180" t="s">
        <v>116</v>
      </c>
      <c r="O3"/>
    </row>
    <row r="4" spans="1:16" s="159" customFormat="1" ht="16.8" x14ac:dyDescent="0.3">
      <c r="A4" s="68" t="s">
        <v>168</v>
      </c>
      <c r="B4" s="182"/>
    </row>
    <row r="5" spans="1:16" s="159" customFormat="1" ht="16.8" x14ac:dyDescent="0.3">
      <c r="A5" s="105" t="s">
        <v>43</v>
      </c>
      <c r="B5" s="182"/>
    </row>
    <row r="6" spans="1:16" s="159" customFormat="1" ht="16.8" x14ac:dyDescent="0.3">
      <c r="A6" s="168" t="s">
        <v>126</v>
      </c>
      <c r="B6" s="176">
        <f>SUM(B4:B5)</f>
        <v>0</v>
      </c>
    </row>
    <row r="7" spans="1:16" s="129" customFormat="1" ht="15" x14ac:dyDescent="0.25">
      <c r="A7" s="167" t="s">
        <v>111</v>
      </c>
      <c r="B7" s="171">
        <f>+B25</f>
        <v>0</v>
      </c>
      <c r="C7" s="144"/>
    </row>
    <row r="8" spans="1:16" ht="15" x14ac:dyDescent="0.25">
      <c r="A8" s="167" t="s">
        <v>112</v>
      </c>
      <c r="B8" s="171">
        <f>+B31</f>
        <v>0</v>
      </c>
      <c r="C8" s="66"/>
      <c r="O8"/>
    </row>
    <row r="9" spans="1:16" ht="15" x14ac:dyDescent="0.25">
      <c r="A9" s="167" t="s">
        <v>128</v>
      </c>
      <c r="B9" s="171">
        <f>+B37</f>
        <v>0</v>
      </c>
      <c r="C9" s="66"/>
      <c r="O9"/>
    </row>
    <row r="10" spans="1:16" ht="16.8" x14ac:dyDescent="0.25">
      <c r="A10" s="168" t="s">
        <v>125</v>
      </c>
      <c r="B10" s="176">
        <f>SUM(B7:B9)</f>
        <v>0</v>
      </c>
      <c r="C10" s="66"/>
      <c r="O10"/>
    </row>
    <row r="11" spans="1:16" ht="15.6" x14ac:dyDescent="0.25">
      <c r="A11" s="170" t="s">
        <v>127</v>
      </c>
      <c r="B11" s="181">
        <f>+B6-B10</f>
        <v>0</v>
      </c>
      <c r="C11" s="66"/>
      <c r="O11"/>
    </row>
    <row r="12" spans="1:16" ht="15" x14ac:dyDescent="0.25">
      <c r="A12" s="167" t="s">
        <v>113</v>
      </c>
      <c r="B12" s="98"/>
      <c r="C12" s="66"/>
      <c r="O12"/>
    </row>
    <row r="13" spans="1:16" ht="15" x14ac:dyDescent="0.25">
      <c r="A13" s="167" t="s">
        <v>129</v>
      </c>
      <c r="B13" s="98"/>
      <c r="C13" s="66"/>
      <c r="O13"/>
    </row>
    <row r="14" spans="1:16" ht="15.6" x14ac:dyDescent="0.25">
      <c r="A14" s="170" t="s">
        <v>131</v>
      </c>
      <c r="B14" s="181">
        <f>SUM(B12:B13)</f>
        <v>0</v>
      </c>
      <c r="C14" s="66"/>
      <c r="O14"/>
    </row>
    <row r="15" spans="1:16" ht="15.6" x14ac:dyDescent="0.25">
      <c r="A15" s="170" t="s">
        <v>130</v>
      </c>
      <c r="B15" s="181">
        <f>+B6+B14-B10</f>
        <v>0</v>
      </c>
      <c r="C15" s="66"/>
      <c r="O15"/>
    </row>
    <row r="16" spans="1:16" x14ac:dyDescent="0.25">
      <c r="A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P16" s="16"/>
    </row>
    <row r="17" spans="1:16" ht="17.399999999999999" customHeight="1" x14ac:dyDescent="0.25">
      <c r="A17" s="201" t="s">
        <v>8</v>
      </c>
      <c r="B17" s="202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</row>
    <row r="19" spans="1:16" ht="17.399999999999999" x14ac:dyDescent="0.25">
      <c r="A19" s="226" t="s">
        <v>132</v>
      </c>
      <c r="B19" s="226"/>
    </row>
    <row r="20" spans="1:16" ht="15.6" x14ac:dyDescent="0.25">
      <c r="A20" s="224" t="s">
        <v>111</v>
      </c>
      <c r="B20" s="225"/>
    </row>
    <row r="21" spans="1:16" ht="15.6" x14ac:dyDescent="0.25">
      <c r="A21" s="167" t="s">
        <v>134</v>
      </c>
      <c r="B21" s="182"/>
    </row>
    <row r="22" spans="1:16" ht="15.6" x14ac:dyDescent="0.25">
      <c r="A22" s="167" t="s">
        <v>135</v>
      </c>
      <c r="B22" s="182"/>
    </row>
    <row r="23" spans="1:16" ht="15.6" x14ac:dyDescent="0.25">
      <c r="A23" s="167" t="s">
        <v>136</v>
      </c>
      <c r="B23" s="182"/>
    </row>
    <row r="24" spans="1:16" ht="15.6" x14ac:dyDescent="0.25">
      <c r="A24" s="167" t="s">
        <v>137</v>
      </c>
      <c r="B24" s="182"/>
    </row>
    <row r="25" spans="1:16" ht="15.6" x14ac:dyDescent="0.25">
      <c r="A25" s="170" t="s">
        <v>133</v>
      </c>
      <c r="B25" s="176">
        <f>SUM(B21:B24)</f>
        <v>0</v>
      </c>
    </row>
    <row r="26" spans="1:16" ht="15.6" x14ac:dyDescent="0.25">
      <c r="A26" s="224" t="s">
        <v>112</v>
      </c>
      <c r="B26" s="225"/>
    </row>
    <row r="27" spans="1:16" ht="15.6" x14ac:dyDescent="0.25">
      <c r="A27" s="167" t="s">
        <v>134</v>
      </c>
      <c r="B27" s="182"/>
    </row>
    <row r="28" spans="1:16" ht="15.6" x14ac:dyDescent="0.25">
      <c r="A28" s="167" t="s">
        <v>135</v>
      </c>
      <c r="B28" s="182"/>
    </row>
    <row r="29" spans="1:16" ht="15.6" x14ac:dyDescent="0.25">
      <c r="A29" s="167" t="s">
        <v>136</v>
      </c>
      <c r="B29" s="182"/>
    </row>
    <row r="30" spans="1:16" ht="15.6" x14ac:dyDescent="0.25">
      <c r="A30" s="167" t="s">
        <v>137</v>
      </c>
      <c r="B30" s="182"/>
    </row>
    <row r="31" spans="1:16" ht="15.6" x14ac:dyDescent="0.25">
      <c r="A31" s="170" t="s">
        <v>138</v>
      </c>
      <c r="B31" s="176">
        <f>SUM(B27:B30)</f>
        <v>0</v>
      </c>
    </row>
    <row r="32" spans="1:16" ht="15.6" x14ac:dyDescent="0.25">
      <c r="A32" s="224" t="s">
        <v>128</v>
      </c>
      <c r="B32" s="225"/>
    </row>
    <row r="33" spans="1:2" ht="15.6" x14ac:dyDescent="0.25">
      <c r="A33" s="167" t="s">
        <v>134</v>
      </c>
      <c r="B33" s="182"/>
    </row>
    <row r="34" spans="1:2" ht="15.6" x14ac:dyDescent="0.25">
      <c r="A34" s="167" t="s">
        <v>135</v>
      </c>
      <c r="B34" s="182"/>
    </row>
    <row r="35" spans="1:2" ht="15.6" x14ac:dyDescent="0.25">
      <c r="A35" s="167" t="s">
        <v>136</v>
      </c>
      <c r="B35" s="182"/>
    </row>
    <row r="36" spans="1:2" ht="15.6" x14ac:dyDescent="0.25">
      <c r="A36" s="167" t="s">
        <v>137</v>
      </c>
      <c r="B36" s="182"/>
    </row>
    <row r="37" spans="1:2" ht="15.6" x14ac:dyDescent="0.25">
      <c r="A37" s="170" t="s">
        <v>139</v>
      </c>
      <c r="B37" s="176">
        <f>SUM(B33:B36)</f>
        <v>0</v>
      </c>
    </row>
  </sheetData>
  <mergeCells count="6">
    <mergeCell ref="A1:B1"/>
    <mergeCell ref="A32:B32"/>
    <mergeCell ref="A17:B17"/>
    <mergeCell ref="A19:B19"/>
    <mergeCell ref="A20:B20"/>
    <mergeCell ref="A26:B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9EF1-994D-48F4-ABAF-97B27AB90AA4}">
  <dimension ref="A1:N38"/>
  <sheetViews>
    <sheetView workbookViewId="0">
      <selection activeCell="A11" sqref="A11"/>
    </sheetView>
  </sheetViews>
  <sheetFormatPr baseColWidth="10" defaultColWidth="9.109375" defaultRowHeight="13.2" x14ac:dyDescent="0.25"/>
  <cols>
    <col min="1" max="1" width="67.5546875" customWidth="1"/>
    <col min="2" max="2" width="14.44140625" style="130" customWidth="1"/>
    <col min="3" max="12" width="10.6640625" customWidth="1"/>
    <col min="13" max="13" width="10.6640625" style="2" customWidth="1"/>
    <col min="14" max="14" width="12.77734375" customWidth="1"/>
  </cols>
  <sheetData>
    <row r="1" spans="1:14" ht="30" x14ac:dyDescent="0.25">
      <c r="A1" s="204" t="s">
        <v>123</v>
      </c>
      <c r="B1" s="204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13.8" x14ac:dyDescent="0.25">
      <c r="A2" s="93"/>
      <c r="B2" s="131"/>
      <c r="C2" s="93"/>
      <c r="D2" s="93"/>
      <c r="E2" s="93"/>
      <c r="F2" s="93"/>
      <c r="G2" s="93"/>
      <c r="H2" s="93"/>
      <c r="I2" s="93"/>
      <c r="J2" s="93"/>
      <c r="K2" s="93"/>
      <c r="L2" s="93"/>
      <c r="N2" s="16"/>
    </row>
    <row r="3" spans="1:14" ht="17.399999999999999" x14ac:dyDescent="0.25">
      <c r="A3" s="179" t="s">
        <v>117</v>
      </c>
      <c r="B3" s="103" t="s">
        <v>116</v>
      </c>
      <c r="M3"/>
    </row>
    <row r="4" spans="1:14" ht="15" x14ac:dyDescent="0.25">
      <c r="A4" s="167" t="s">
        <v>121</v>
      </c>
      <c r="B4" s="172" t="e">
        <f>(((IF('Sales budget'!C11&gt;0,'Sales budget'!B11-B5,(IF('Sales budget'!C12&gt;0,'Sales budget'!B12-B5,)))))/A22)</f>
        <v>#DIV/0!</v>
      </c>
      <c r="C4" s="66"/>
      <c r="M4"/>
    </row>
    <row r="5" spans="1:14" ht="15" x14ac:dyDescent="0.25">
      <c r="A5" s="169" t="s">
        <v>118</v>
      </c>
      <c r="B5" s="172">
        <f>+'Sales budget'!B5</f>
        <v>0</v>
      </c>
      <c r="C5" s="66"/>
      <c r="M5"/>
    </row>
    <row r="6" spans="1:14" s="159" customFormat="1" ht="16.8" x14ac:dyDescent="0.3">
      <c r="A6" s="168" t="s">
        <v>119</v>
      </c>
      <c r="B6" s="173" t="e">
        <f>B4+B5</f>
        <v>#DIV/0!</v>
      </c>
    </row>
    <row r="7" spans="1:14" s="159" customFormat="1" ht="16.8" x14ac:dyDescent="0.3">
      <c r="A7" s="105" t="s">
        <v>23</v>
      </c>
      <c r="B7" s="174">
        <f>+'Cost budget'!C3</f>
        <v>0</v>
      </c>
    </row>
    <row r="8" spans="1:14" ht="16.8" x14ac:dyDescent="0.25">
      <c r="A8" s="105" t="s">
        <v>24</v>
      </c>
      <c r="B8" s="174">
        <f>+'Cost budget'!C4</f>
        <v>0</v>
      </c>
      <c r="C8" s="66"/>
      <c r="M8"/>
    </row>
    <row r="9" spans="1:14" s="129" customFormat="1" ht="16.8" x14ac:dyDescent="0.25">
      <c r="A9" s="105" t="s">
        <v>25</v>
      </c>
      <c r="B9" s="174">
        <f>+'Cost budget'!C5</f>
        <v>0</v>
      </c>
      <c r="C9" s="144"/>
    </row>
    <row r="10" spans="1:14" s="129" customFormat="1" ht="16.8" x14ac:dyDescent="0.25">
      <c r="A10" s="105" t="s">
        <v>26</v>
      </c>
      <c r="B10" s="174">
        <f>+'Cost budget'!C6</f>
        <v>0</v>
      </c>
      <c r="C10" s="144"/>
    </row>
    <row r="11" spans="1:14" s="129" customFormat="1" ht="16.8" x14ac:dyDescent="0.25">
      <c r="A11" s="105" t="s">
        <v>188</v>
      </c>
      <c r="B11" s="174">
        <f>+'Cost budget'!C7</f>
        <v>0</v>
      </c>
      <c r="C11" s="144"/>
    </row>
    <row r="12" spans="1:14" s="129" customFormat="1" ht="16.8" x14ac:dyDescent="0.25">
      <c r="A12" s="105" t="s">
        <v>91</v>
      </c>
      <c r="B12" s="174">
        <f>+'Cost budget'!C8</f>
        <v>0</v>
      </c>
      <c r="C12" s="144"/>
    </row>
    <row r="13" spans="1:14" s="129" customFormat="1" ht="16.8" x14ac:dyDescent="0.25">
      <c r="A13" s="105" t="s">
        <v>173</v>
      </c>
      <c r="B13" s="174">
        <f>+'Cost budget'!C9</f>
        <v>0</v>
      </c>
      <c r="C13" s="144"/>
    </row>
    <row r="14" spans="1:14" s="129" customFormat="1" ht="16.8" x14ac:dyDescent="0.25">
      <c r="A14" s="105" t="s">
        <v>174</v>
      </c>
      <c r="B14" s="174">
        <f>+'Cost budget'!C10</f>
        <v>0</v>
      </c>
      <c r="C14" s="144"/>
    </row>
    <row r="15" spans="1:14" s="129" customFormat="1" ht="16.8" x14ac:dyDescent="0.25">
      <c r="A15" s="105" t="s">
        <v>27</v>
      </c>
      <c r="B15" s="174">
        <f>+'Cost budget'!C12</f>
        <v>0</v>
      </c>
      <c r="C15" s="144"/>
    </row>
    <row r="16" spans="1:14" s="129" customFormat="1" ht="16.8" x14ac:dyDescent="0.25">
      <c r="A16" s="105" t="s">
        <v>58</v>
      </c>
      <c r="B16" s="174">
        <f>+'Cost budget'!C13</f>
        <v>0</v>
      </c>
      <c r="C16" s="144"/>
    </row>
    <row r="17" spans="1:13" s="129" customFormat="1" ht="16.8" x14ac:dyDescent="0.25">
      <c r="A17" s="105" t="s">
        <v>61</v>
      </c>
      <c r="B17" s="174">
        <f>+'Cost budget'!C14</f>
        <v>0</v>
      </c>
      <c r="C17" s="144"/>
    </row>
    <row r="18" spans="1:13" s="129" customFormat="1" ht="16.8" x14ac:dyDescent="0.25">
      <c r="A18" s="170" t="s">
        <v>120</v>
      </c>
      <c r="B18" s="173">
        <f>SUM(B7:B17)</f>
        <v>0</v>
      </c>
      <c r="C18" s="144"/>
    </row>
    <row r="19" spans="1:13" s="129" customFormat="1" ht="15.6" x14ac:dyDescent="0.25">
      <c r="A19" s="170" t="s">
        <v>28</v>
      </c>
      <c r="B19" s="175" t="e">
        <f>+B6-B18</f>
        <v>#DIV/0!</v>
      </c>
      <c r="C19" s="144"/>
    </row>
    <row r="20" spans="1:13" s="129" customFormat="1" ht="16.8" x14ac:dyDescent="0.25">
      <c r="A20" s="105" t="s">
        <v>53</v>
      </c>
      <c r="B20" s="174">
        <f>+'Sales budget'!B16</f>
        <v>0</v>
      </c>
      <c r="C20" s="144"/>
    </row>
    <row r="21" spans="1:13" ht="16.8" x14ac:dyDescent="0.25">
      <c r="A21" s="105" t="s">
        <v>29</v>
      </c>
      <c r="B21" s="174">
        <f>+'Sales budget'!B17</f>
        <v>0</v>
      </c>
      <c r="C21" s="66"/>
      <c r="M21"/>
    </row>
    <row r="22" spans="1:13" ht="16.8" x14ac:dyDescent="0.25">
      <c r="A22" s="105" t="s">
        <v>30</v>
      </c>
      <c r="B22" s="174">
        <f>+'Sales budget'!B18</f>
        <v>0</v>
      </c>
      <c r="C22" s="66"/>
      <c r="M22"/>
    </row>
    <row r="23" spans="1:13" ht="15.6" x14ac:dyDescent="0.25">
      <c r="A23" s="99" t="s">
        <v>31</v>
      </c>
      <c r="B23" s="175">
        <f>SUM(B20:B22)</f>
        <v>0</v>
      </c>
      <c r="C23" s="66"/>
      <c r="M23"/>
    </row>
    <row r="24" spans="1:13" ht="15" x14ac:dyDescent="0.25">
      <c r="A24" s="105" t="s">
        <v>55</v>
      </c>
      <c r="B24" s="172">
        <f>+'Sales budget'!B20</f>
        <v>0</v>
      </c>
      <c r="C24" s="66"/>
      <c r="M24"/>
    </row>
    <row r="25" spans="1:13" ht="15" x14ac:dyDescent="0.25">
      <c r="A25" s="105" t="s">
        <v>56</v>
      </c>
      <c r="B25" s="172">
        <f>+'Sales budget'!B21</f>
        <v>0</v>
      </c>
      <c r="C25" s="66"/>
      <c r="M25"/>
    </row>
    <row r="26" spans="1:13" ht="15" x14ac:dyDescent="0.25">
      <c r="A26" s="105" t="s">
        <v>32</v>
      </c>
      <c r="B26" s="172">
        <f>+'Sales budget'!B22</f>
        <v>0</v>
      </c>
      <c r="C26" s="66"/>
      <c r="M26"/>
    </row>
    <row r="27" spans="1:13" ht="15" x14ac:dyDescent="0.25">
      <c r="A27" s="105" t="s">
        <v>33</v>
      </c>
      <c r="B27" s="172">
        <f>+'Sales budget'!B23</f>
        <v>0</v>
      </c>
      <c r="C27" s="66"/>
      <c r="M27"/>
    </row>
    <row r="28" spans="1:13" ht="15.6" x14ac:dyDescent="0.25">
      <c r="A28" s="99" t="s">
        <v>34</v>
      </c>
      <c r="B28" s="177">
        <f>SUM(B24:B27)</f>
        <v>0</v>
      </c>
      <c r="C28" s="66"/>
      <c r="M28"/>
    </row>
    <row r="29" spans="1:13" ht="15.6" x14ac:dyDescent="0.25">
      <c r="A29" s="99" t="s">
        <v>114</v>
      </c>
      <c r="B29" s="177">
        <f>+B28-B23</f>
        <v>0</v>
      </c>
      <c r="C29" s="66"/>
      <c r="M29"/>
    </row>
    <row r="30" spans="1:13" ht="16.8" x14ac:dyDescent="0.25">
      <c r="A30" s="100" t="s">
        <v>36</v>
      </c>
      <c r="B30" s="177" t="e">
        <f>+B19-B29</f>
        <v>#DIV/0!</v>
      </c>
      <c r="C30" s="66"/>
      <c r="M30"/>
    </row>
    <row r="31" spans="1:13" ht="15" x14ac:dyDescent="0.25">
      <c r="A31" s="105" t="s">
        <v>37</v>
      </c>
      <c r="B31" s="178" t="e">
        <f>+'Sales budget'!B28</f>
        <v>#DIV/0!</v>
      </c>
      <c r="C31" s="66"/>
      <c r="M31"/>
    </row>
    <row r="32" spans="1:13" ht="15.6" x14ac:dyDescent="0.25">
      <c r="A32" s="99" t="s">
        <v>38</v>
      </c>
      <c r="B32" s="177" t="e">
        <f>+B30-B31</f>
        <v>#DIV/0!</v>
      </c>
      <c r="C32" s="66"/>
      <c r="M32"/>
    </row>
    <row r="33" spans="1:14" ht="15" x14ac:dyDescent="0.25">
      <c r="A33" s="105" t="s">
        <v>39</v>
      </c>
      <c r="B33" s="178">
        <f>+'Sales budget'!B30</f>
        <v>0</v>
      </c>
      <c r="C33" s="66"/>
      <c r="M33"/>
    </row>
    <row r="34" spans="1:14" ht="15" x14ac:dyDescent="0.25">
      <c r="A34" s="105" t="s">
        <v>40</v>
      </c>
      <c r="B34" s="178">
        <f>+'Sales budget'!B31</f>
        <v>0</v>
      </c>
      <c r="C34" s="66"/>
      <c r="M34"/>
    </row>
    <row r="35" spans="1:14" s="159" customFormat="1" ht="16.8" x14ac:dyDescent="0.3">
      <c r="A35" s="105" t="s">
        <v>41</v>
      </c>
      <c r="B35" s="178">
        <f>+'Sales budget'!B32</f>
        <v>0</v>
      </c>
    </row>
    <row r="36" spans="1:14" ht="15.6" x14ac:dyDescent="0.25">
      <c r="A36" s="99" t="s">
        <v>122</v>
      </c>
      <c r="B36" s="177" t="e">
        <f>+B32-B33-B34-B35</f>
        <v>#DIV/0!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N36" s="16"/>
    </row>
    <row r="37" spans="1:14" x14ac:dyDescent="0.25">
      <c r="A37" s="16"/>
    </row>
    <row r="38" spans="1:14" x14ac:dyDescent="0.25">
      <c r="A38" s="1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showGridLines="0" showZeros="0" topLeftCell="A19" zoomScale="110" zoomScaleNormal="110" workbookViewId="0">
      <selection activeCell="A46" sqref="A46"/>
    </sheetView>
  </sheetViews>
  <sheetFormatPr baseColWidth="10" defaultColWidth="9.109375" defaultRowHeight="13.2" x14ac:dyDescent="0.25"/>
  <cols>
    <col min="1" max="1" width="38.5546875" customWidth="1"/>
    <col min="2" max="2" width="11.6640625" customWidth="1"/>
    <col min="3" max="3" width="10.88671875" customWidth="1"/>
    <col min="4" max="4" width="13.6640625" customWidth="1"/>
    <col min="5" max="5" width="12.6640625" customWidth="1"/>
    <col min="6" max="6" width="11.109375" customWidth="1"/>
    <col min="7" max="7" width="12.33203125" customWidth="1"/>
    <col min="8" max="8" width="10.5546875" customWidth="1"/>
    <col min="9" max="9" width="9.6640625" customWidth="1"/>
    <col min="10" max="10" width="12.5546875" customWidth="1"/>
    <col min="11" max="11" width="25.88671875" customWidth="1"/>
    <col min="12" max="12" width="26.88671875" customWidth="1"/>
  </cols>
  <sheetData>
    <row r="1" spans="1:13" s="65" customFormat="1" ht="30" customHeight="1" x14ac:dyDescent="0.4">
      <c r="A1" s="228" t="s">
        <v>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67"/>
    </row>
    <row r="2" spans="1:13" ht="17.399999999999999" x14ac:dyDescent="0.3">
      <c r="A2" s="38" t="s">
        <v>140</v>
      </c>
      <c r="B2" s="230"/>
      <c r="C2" s="230"/>
      <c r="D2" s="230"/>
      <c r="E2" s="230"/>
      <c r="F2" s="230"/>
      <c r="G2" s="230"/>
      <c r="H2" s="230"/>
      <c r="I2" s="230"/>
      <c r="J2" s="230"/>
      <c r="K2" s="39"/>
      <c r="L2" s="68" t="s">
        <v>167</v>
      </c>
      <c r="M2" s="16"/>
    </row>
    <row r="3" spans="1:13" s="1" customFormat="1" ht="19.5" customHeight="1" x14ac:dyDescent="0.3">
      <c r="A3" s="40"/>
      <c r="B3" s="231" t="s">
        <v>15</v>
      </c>
      <c r="C3" s="231"/>
      <c r="D3" s="231"/>
      <c r="E3" s="231" t="s">
        <v>16</v>
      </c>
      <c r="F3" s="231"/>
      <c r="G3" s="231"/>
      <c r="H3" s="231" t="s">
        <v>17</v>
      </c>
      <c r="I3" s="231"/>
      <c r="J3" s="231"/>
      <c r="K3" s="38"/>
      <c r="L3" s="87"/>
      <c r="M3" s="2"/>
    </row>
    <row r="4" spans="1:13" ht="59.4" x14ac:dyDescent="0.3">
      <c r="A4" s="38" t="s">
        <v>141</v>
      </c>
      <c r="B4" s="40" t="s">
        <v>3</v>
      </c>
      <c r="C4" s="40" t="s">
        <v>4</v>
      </c>
      <c r="D4" s="40" t="s">
        <v>5</v>
      </c>
      <c r="E4" s="40" t="s">
        <v>3</v>
      </c>
      <c r="F4" s="40" t="s">
        <v>4</v>
      </c>
      <c r="G4" s="40" t="s">
        <v>5</v>
      </c>
      <c r="H4" s="40" t="s">
        <v>3</v>
      </c>
      <c r="I4" s="40" t="s">
        <v>4</v>
      </c>
      <c r="J4" s="40" t="s">
        <v>5</v>
      </c>
      <c r="K4" s="81" t="s">
        <v>6</v>
      </c>
      <c r="L4" s="16"/>
      <c r="M4" s="16"/>
    </row>
    <row r="5" spans="1:13" ht="17.399999999999999" x14ac:dyDescent="0.3">
      <c r="A5" s="41" t="s">
        <v>146</v>
      </c>
      <c r="B5" s="87"/>
      <c r="C5" s="87"/>
      <c r="D5" s="42">
        <f>B5*C5</f>
        <v>0</v>
      </c>
      <c r="E5" s="87"/>
      <c r="F5" s="87"/>
      <c r="G5" s="42">
        <f>E5*F5</f>
        <v>0</v>
      </c>
      <c r="H5" s="43">
        <f t="shared" ref="H5:J11" si="0">E5-B5</f>
        <v>0</v>
      </c>
      <c r="I5" s="43">
        <f t="shared" si="0"/>
        <v>0</v>
      </c>
      <c r="J5" s="44">
        <f t="shared" si="0"/>
        <v>0</v>
      </c>
      <c r="K5" s="39"/>
      <c r="L5" s="16"/>
      <c r="M5" s="16"/>
    </row>
    <row r="6" spans="1:13" ht="17.399999999999999" x14ac:dyDescent="0.3">
      <c r="A6" s="41" t="s">
        <v>147</v>
      </c>
      <c r="B6" s="87"/>
      <c r="C6" s="87"/>
      <c r="D6" s="42">
        <f t="shared" ref="D6:D11" si="1">B6*C6</f>
        <v>0</v>
      </c>
      <c r="E6" s="87"/>
      <c r="F6" s="87"/>
      <c r="G6" s="42">
        <f t="shared" ref="G6:G11" si="2">E6*F6</f>
        <v>0</v>
      </c>
      <c r="H6" s="43">
        <f t="shared" si="0"/>
        <v>0</v>
      </c>
      <c r="I6" s="43">
        <f t="shared" si="0"/>
        <v>0</v>
      </c>
      <c r="J6" s="44">
        <f t="shared" si="0"/>
        <v>0</v>
      </c>
      <c r="K6" s="39"/>
      <c r="L6" s="16"/>
      <c r="M6" s="16"/>
    </row>
    <row r="7" spans="1:13" ht="17.399999999999999" x14ac:dyDescent="0.3">
      <c r="A7" s="41" t="s">
        <v>148</v>
      </c>
      <c r="B7" s="87"/>
      <c r="C7" s="87"/>
      <c r="D7" s="42"/>
      <c r="E7" s="87"/>
      <c r="F7" s="87"/>
      <c r="G7" s="42"/>
      <c r="H7" s="43"/>
      <c r="I7" s="43"/>
      <c r="J7" s="44"/>
      <c r="K7" s="39"/>
      <c r="L7" s="16"/>
      <c r="M7" s="16"/>
    </row>
    <row r="8" spans="1:13" ht="17.399999999999999" x14ac:dyDescent="0.3">
      <c r="A8" s="188" t="s">
        <v>37</v>
      </c>
      <c r="B8" s="87"/>
      <c r="C8" s="87"/>
      <c r="D8" s="42"/>
      <c r="E8" s="87"/>
      <c r="F8" s="87"/>
      <c r="G8" s="42"/>
      <c r="H8" s="43"/>
      <c r="I8" s="43"/>
      <c r="J8" s="44"/>
      <c r="K8" s="39"/>
      <c r="L8" s="16"/>
      <c r="M8" s="16"/>
    </row>
    <row r="9" spans="1:13" ht="17.399999999999999" x14ac:dyDescent="0.3">
      <c r="A9" s="39" t="s">
        <v>93</v>
      </c>
      <c r="B9" s="87"/>
      <c r="C9" s="87"/>
      <c r="D9" s="42">
        <f t="shared" si="1"/>
        <v>0</v>
      </c>
      <c r="E9" s="87"/>
      <c r="F9" s="87"/>
      <c r="G9" s="42">
        <f t="shared" si="2"/>
        <v>0</v>
      </c>
      <c r="H9" s="43">
        <f t="shared" si="0"/>
        <v>0</v>
      </c>
      <c r="I9" s="43">
        <f t="shared" si="0"/>
        <v>0</v>
      </c>
      <c r="J9" s="44">
        <f t="shared" si="0"/>
        <v>0</v>
      </c>
      <c r="K9" s="39"/>
      <c r="L9" s="16"/>
      <c r="M9" s="16"/>
    </row>
    <row r="10" spans="1:13" ht="17.399999999999999" x14ac:dyDescent="0.3">
      <c r="A10" s="41" t="s">
        <v>156</v>
      </c>
      <c r="B10" s="87"/>
      <c r="C10" s="87"/>
      <c r="D10" s="42">
        <f t="shared" si="1"/>
        <v>0</v>
      </c>
      <c r="E10" s="87"/>
      <c r="F10" s="87"/>
      <c r="G10" s="42">
        <f t="shared" si="2"/>
        <v>0</v>
      </c>
      <c r="H10" s="43">
        <f t="shared" si="0"/>
        <v>0</v>
      </c>
      <c r="I10" s="43">
        <f t="shared" si="0"/>
        <v>0</v>
      </c>
      <c r="J10" s="44">
        <f t="shared" si="0"/>
        <v>0</v>
      </c>
      <c r="K10" s="39"/>
      <c r="L10" s="16"/>
      <c r="M10" s="16"/>
    </row>
    <row r="11" spans="1:13" ht="17.399999999999999" x14ac:dyDescent="0.3">
      <c r="A11" s="41" t="s">
        <v>156</v>
      </c>
      <c r="B11" s="87"/>
      <c r="C11" s="87"/>
      <c r="D11" s="42">
        <f t="shared" si="1"/>
        <v>0</v>
      </c>
      <c r="E11" s="87"/>
      <c r="F11" s="87"/>
      <c r="G11" s="42">
        <f t="shared" si="2"/>
        <v>0</v>
      </c>
      <c r="H11" s="43">
        <f t="shared" si="0"/>
        <v>0</v>
      </c>
      <c r="I11" s="43">
        <f t="shared" si="0"/>
        <v>0</v>
      </c>
      <c r="J11" s="44">
        <f t="shared" si="0"/>
        <v>0</v>
      </c>
      <c r="K11" s="39"/>
      <c r="L11" s="16"/>
      <c r="M11" s="16"/>
    </row>
    <row r="12" spans="1:13" s="2" customFormat="1" ht="18" thickBot="1" x14ac:dyDescent="0.35">
      <c r="A12" s="45" t="s">
        <v>142</v>
      </c>
      <c r="B12" s="46"/>
      <c r="C12" s="46"/>
      <c r="D12" s="46">
        <f>SUM(D5:D11)</f>
        <v>0</v>
      </c>
      <c r="E12" s="46"/>
      <c r="F12" s="46"/>
      <c r="G12" s="46">
        <f>SUM(G5:G11)</f>
        <v>0</v>
      </c>
      <c r="H12" s="47"/>
      <c r="I12" s="47"/>
      <c r="J12" s="47">
        <f>G12-D12</f>
        <v>0</v>
      </c>
      <c r="K12" s="48"/>
    </row>
    <row r="13" spans="1:13" ht="17.399999999999999" x14ac:dyDescent="0.3">
      <c r="A13" s="49" t="s">
        <v>7</v>
      </c>
      <c r="B13" s="87"/>
      <c r="C13" s="87"/>
      <c r="D13" s="50">
        <f t="shared" ref="D13:D18" si="3">B13*C13</f>
        <v>0</v>
      </c>
      <c r="E13" s="87"/>
      <c r="F13" s="87"/>
      <c r="G13" s="50">
        <f t="shared" ref="G13:G18" si="4">E13*F13</f>
        <v>0</v>
      </c>
      <c r="H13" s="51">
        <f t="shared" ref="H13:J18" si="5">E13-B13</f>
        <v>0</v>
      </c>
      <c r="I13" s="51">
        <f t="shared" si="5"/>
        <v>0</v>
      </c>
      <c r="J13" s="51">
        <f>G13-D13</f>
        <v>0</v>
      </c>
      <c r="K13" s="52"/>
      <c r="L13" s="16"/>
      <c r="M13" s="16"/>
    </row>
    <row r="14" spans="1:13" ht="17.399999999999999" x14ac:dyDescent="0.3">
      <c r="A14" s="41" t="s">
        <v>154</v>
      </c>
      <c r="B14" s="87"/>
      <c r="C14" s="87"/>
      <c r="D14" s="42">
        <f t="shared" si="3"/>
        <v>0</v>
      </c>
      <c r="E14" s="87"/>
      <c r="F14" s="87"/>
      <c r="G14" s="42">
        <f t="shared" si="4"/>
        <v>0</v>
      </c>
      <c r="H14" s="51">
        <f t="shared" si="5"/>
        <v>0</v>
      </c>
      <c r="I14" s="51">
        <f t="shared" si="5"/>
        <v>0</v>
      </c>
      <c r="J14" s="51">
        <f t="shared" si="5"/>
        <v>0</v>
      </c>
      <c r="K14" s="39"/>
      <c r="L14" s="16"/>
      <c r="M14" s="16"/>
    </row>
    <row r="15" spans="1:13" ht="17.399999999999999" x14ac:dyDescent="0.3">
      <c r="A15" s="41" t="s">
        <v>143</v>
      </c>
      <c r="B15" s="87"/>
      <c r="C15" s="87"/>
      <c r="D15" s="42">
        <f t="shared" si="3"/>
        <v>0</v>
      </c>
      <c r="E15" s="87"/>
      <c r="F15" s="87"/>
      <c r="G15" s="42">
        <f t="shared" si="4"/>
        <v>0</v>
      </c>
      <c r="H15" s="51">
        <f t="shared" si="5"/>
        <v>0</v>
      </c>
      <c r="I15" s="51">
        <f t="shared" si="5"/>
        <v>0</v>
      </c>
      <c r="J15" s="51">
        <f t="shared" si="5"/>
        <v>0</v>
      </c>
      <c r="K15" s="39"/>
      <c r="L15" s="16"/>
      <c r="M15" s="16"/>
    </row>
    <row r="16" spans="1:13" ht="17.399999999999999" x14ac:dyDescent="0.3">
      <c r="A16" s="41" t="s">
        <v>144</v>
      </c>
      <c r="B16" s="87"/>
      <c r="C16" s="87"/>
      <c r="D16" s="42">
        <f t="shared" si="3"/>
        <v>0</v>
      </c>
      <c r="E16" s="87"/>
      <c r="F16" s="87"/>
      <c r="G16" s="42">
        <f t="shared" si="4"/>
        <v>0</v>
      </c>
      <c r="H16" s="51">
        <f t="shared" si="5"/>
        <v>0</v>
      </c>
      <c r="I16" s="51">
        <f t="shared" si="5"/>
        <v>0</v>
      </c>
      <c r="J16" s="51">
        <f t="shared" si="5"/>
        <v>0</v>
      </c>
      <c r="K16" s="39"/>
      <c r="L16" s="16"/>
      <c r="M16" s="16"/>
    </row>
    <row r="17" spans="1:13" ht="17.399999999999999" x14ac:dyDescent="0.3">
      <c r="A17" s="53" t="s">
        <v>145</v>
      </c>
      <c r="B17" s="87"/>
      <c r="C17" s="87"/>
      <c r="D17" s="42">
        <f t="shared" si="3"/>
        <v>0</v>
      </c>
      <c r="E17" s="87"/>
      <c r="F17" s="87"/>
      <c r="G17" s="42">
        <f t="shared" si="4"/>
        <v>0</v>
      </c>
      <c r="H17" s="51">
        <f t="shared" si="5"/>
        <v>0</v>
      </c>
      <c r="I17" s="51">
        <f t="shared" si="5"/>
        <v>0</v>
      </c>
      <c r="J17" s="51">
        <f t="shared" si="5"/>
        <v>0</v>
      </c>
      <c r="K17" s="39"/>
      <c r="L17" s="16"/>
      <c r="M17" s="16"/>
    </row>
    <row r="18" spans="1:13" ht="17.399999999999999" x14ac:dyDescent="0.3">
      <c r="A18" s="41" t="s">
        <v>157</v>
      </c>
      <c r="B18" s="87"/>
      <c r="C18" s="87"/>
      <c r="D18" s="42">
        <f t="shared" si="3"/>
        <v>0</v>
      </c>
      <c r="E18" s="87"/>
      <c r="F18" s="87"/>
      <c r="G18" s="42">
        <f t="shared" si="4"/>
        <v>0</v>
      </c>
      <c r="H18" s="51">
        <f t="shared" si="5"/>
        <v>0</v>
      </c>
      <c r="I18" s="51">
        <f t="shared" si="5"/>
        <v>0</v>
      </c>
      <c r="J18" s="51">
        <f t="shared" si="5"/>
        <v>0</v>
      </c>
      <c r="K18" s="39"/>
      <c r="L18" s="16"/>
      <c r="M18" s="16"/>
    </row>
    <row r="19" spans="1:13" ht="17.399999999999999" x14ac:dyDescent="0.3">
      <c r="A19" s="41" t="s">
        <v>157</v>
      </c>
      <c r="B19" s="87"/>
      <c r="C19" s="87"/>
      <c r="D19" s="42"/>
      <c r="E19" s="87"/>
      <c r="F19" s="87"/>
      <c r="G19" s="42"/>
      <c r="H19" s="51"/>
      <c r="I19" s="51"/>
      <c r="J19" s="51"/>
      <c r="K19" s="39"/>
      <c r="L19" s="16"/>
      <c r="M19" s="16"/>
    </row>
    <row r="20" spans="1:13" ht="18" thickBot="1" x14ac:dyDescent="0.35">
      <c r="A20" s="45" t="s">
        <v>110</v>
      </c>
      <c r="B20" s="46">
        <v>0</v>
      </c>
      <c r="C20" s="46">
        <v>0</v>
      </c>
      <c r="D20" s="46">
        <f>SUM(D13:D19)</f>
        <v>0</v>
      </c>
      <c r="E20" s="46">
        <v>0</v>
      </c>
      <c r="F20" s="46">
        <v>0</v>
      </c>
      <c r="G20" s="46">
        <f>SUM(G13:G19)</f>
        <v>0</v>
      </c>
      <c r="H20" s="47"/>
      <c r="I20" s="47"/>
      <c r="J20" s="47">
        <f>G20-D20</f>
        <v>0</v>
      </c>
      <c r="K20" s="54"/>
      <c r="L20" s="16"/>
      <c r="M20" s="16"/>
    </row>
    <row r="21" spans="1:13" ht="17.399999999999999" x14ac:dyDescent="0.3">
      <c r="A21" s="49" t="s">
        <v>149</v>
      </c>
      <c r="B21" s="88"/>
      <c r="C21" s="88"/>
      <c r="D21" s="50">
        <f>B21*C21</f>
        <v>0</v>
      </c>
      <c r="E21" s="88"/>
      <c r="F21" s="88"/>
      <c r="G21" s="50">
        <f>E21*F21</f>
        <v>0</v>
      </c>
      <c r="H21" s="55">
        <f>E21-B21</f>
        <v>0</v>
      </c>
      <c r="I21" s="55">
        <f>F21 -C21</f>
        <v>0</v>
      </c>
      <c r="J21" s="55">
        <f>G21-D21</f>
        <v>0</v>
      </c>
      <c r="K21" s="52"/>
      <c r="L21" s="16"/>
      <c r="M21" s="16"/>
    </row>
    <row r="22" spans="1:13" ht="17.399999999999999" x14ac:dyDescent="0.3">
      <c r="A22" s="41" t="s">
        <v>153</v>
      </c>
      <c r="B22" s="87"/>
      <c r="C22" s="87"/>
      <c r="D22" s="42">
        <f t="shared" ref="D22:D26" si="6">B22*C22</f>
        <v>0</v>
      </c>
      <c r="E22" s="87"/>
      <c r="F22" s="87"/>
      <c r="G22" s="42">
        <f t="shared" ref="G22:G26" si="7">E22*F22</f>
        <v>0</v>
      </c>
      <c r="H22" s="55">
        <f t="shared" ref="H22:H26" si="8">E22-B22</f>
        <v>0</v>
      </c>
      <c r="I22" s="55">
        <f t="shared" ref="I22:I26" si="9">F22 -C22</f>
        <v>0</v>
      </c>
      <c r="J22" s="55">
        <f t="shared" ref="J22:J26" si="10">G22-D22</f>
        <v>0</v>
      </c>
      <c r="K22" s="39"/>
      <c r="L22" s="16"/>
      <c r="M22" s="16"/>
    </row>
    <row r="23" spans="1:13" ht="17.399999999999999" x14ac:dyDescent="0.3">
      <c r="A23" s="41" t="s">
        <v>155</v>
      </c>
      <c r="B23" s="87"/>
      <c r="C23" s="87"/>
      <c r="D23" s="42">
        <f t="shared" si="6"/>
        <v>0</v>
      </c>
      <c r="E23" s="87"/>
      <c r="F23" s="87"/>
      <c r="G23" s="42">
        <f t="shared" si="7"/>
        <v>0</v>
      </c>
      <c r="H23" s="55">
        <f t="shared" si="8"/>
        <v>0</v>
      </c>
      <c r="I23" s="55">
        <f t="shared" si="9"/>
        <v>0</v>
      </c>
      <c r="J23" s="55">
        <f t="shared" si="10"/>
        <v>0</v>
      </c>
      <c r="K23" s="39"/>
      <c r="L23" s="16"/>
      <c r="M23" s="16"/>
    </row>
    <row r="24" spans="1:13" ht="17.399999999999999" x14ac:dyDescent="0.3">
      <c r="A24" s="41" t="s">
        <v>1</v>
      </c>
      <c r="B24" s="87"/>
      <c r="C24" s="87"/>
      <c r="D24" s="42">
        <f t="shared" si="6"/>
        <v>0</v>
      </c>
      <c r="E24" s="87"/>
      <c r="F24" s="87"/>
      <c r="G24" s="42">
        <f t="shared" si="7"/>
        <v>0</v>
      </c>
      <c r="H24" s="55">
        <f t="shared" si="8"/>
        <v>0</v>
      </c>
      <c r="I24" s="55">
        <f t="shared" si="9"/>
        <v>0</v>
      </c>
      <c r="J24" s="55">
        <f t="shared" si="10"/>
        <v>0</v>
      </c>
      <c r="K24" s="39"/>
      <c r="L24" s="16"/>
      <c r="M24" s="23"/>
    </row>
    <row r="25" spans="1:13" ht="17.399999999999999" x14ac:dyDescent="0.3">
      <c r="A25" s="41" t="s">
        <v>156</v>
      </c>
      <c r="B25" s="87"/>
      <c r="C25" s="87"/>
      <c r="D25" s="42">
        <f t="shared" si="6"/>
        <v>0</v>
      </c>
      <c r="E25" s="87"/>
      <c r="F25" s="87"/>
      <c r="G25" s="42">
        <f t="shared" si="7"/>
        <v>0</v>
      </c>
      <c r="H25" s="55">
        <f t="shared" si="8"/>
        <v>0</v>
      </c>
      <c r="I25" s="55">
        <f t="shared" si="9"/>
        <v>0</v>
      </c>
      <c r="J25" s="55">
        <f t="shared" si="10"/>
        <v>0</v>
      </c>
      <c r="K25" s="39"/>
      <c r="L25" s="16"/>
      <c r="M25" s="16"/>
    </row>
    <row r="26" spans="1:13" ht="17.399999999999999" x14ac:dyDescent="0.3">
      <c r="A26" s="41" t="s">
        <v>156</v>
      </c>
      <c r="B26" s="87"/>
      <c r="C26" s="87"/>
      <c r="D26" s="42">
        <f t="shared" si="6"/>
        <v>0</v>
      </c>
      <c r="E26" s="87"/>
      <c r="F26" s="87"/>
      <c r="G26" s="42">
        <f t="shared" si="7"/>
        <v>0</v>
      </c>
      <c r="H26" s="55">
        <f t="shared" si="8"/>
        <v>0</v>
      </c>
      <c r="I26" s="55">
        <f t="shared" si="9"/>
        <v>0</v>
      </c>
      <c r="J26" s="55">
        <f t="shared" si="10"/>
        <v>0</v>
      </c>
      <c r="K26" s="39"/>
      <c r="L26" s="16"/>
      <c r="M26" s="16"/>
    </row>
    <row r="27" spans="1:13" ht="35.4" thickBot="1" x14ac:dyDescent="0.35">
      <c r="A27" s="45" t="s">
        <v>150</v>
      </c>
      <c r="B27" s="46"/>
      <c r="C27" s="46"/>
      <c r="D27" s="56">
        <f>SUM(D21:D26)</f>
        <v>0</v>
      </c>
      <c r="E27" s="46"/>
      <c r="F27" s="46"/>
      <c r="G27" s="56">
        <f>SUM(G21:G26)</f>
        <v>0</v>
      </c>
      <c r="H27" s="47"/>
      <c r="I27" s="47"/>
      <c r="J27" s="47">
        <f>G27-D27</f>
        <v>0</v>
      </c>
      <c r="K27" s="54"/>
      <c r="L27" s="79" t="s">
        <v>152</v>
      </c>
      <c r="M27" s="16"/>
    </row>
    <row r="28" spans="1:13" s="2" customFormat="1" ht="18" thickBot="1" x14ac:dyDescent="0.35">
      <c r="A28" s="57" t="s">
        <v>151</v>
      </c>
      <c r="B28" s="58"/>
      <c r="C28" s="58"/>
      <c r="D28" s="58">
        <f>D12+D20+D27</f>
        <v>0</v>
      </c>
      <c r="E28" s="58"/>
      <c r="F28" s="58"/>
      <c r="G28" s="58">
        <f>G12+G20+G27</f>
        <v>0</v>
      </c>
      <c r="H28" s="59"/>
      <c r="I28" s="59"/>
      <c r="J28" s="59">
        <f>G28-D28</f>
        <v>0</v>
      </c>
      <c r="K28" s="60"/>
      <c r="L28" s="80" t="e">
        <f>D28/L3</f>
        <v>#DIV/0!</v>
      </c>
    </row>
    <row r="29" spans="1:13" s="2" customFormat="1" ht="21" customHeight="1" thickTop="1" x14ac:dyDescent="0.25">
      <c r="A29" s="227" t="s">
        <v>158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</row>
    <row r="30" spans="1:13" s="2" customFormat="1" ht="15" customHeight="1" x14ac:dyDescent="0.3">
      <c r="A30" s="33"/>
      <c r="B30" s="27"/>
      <c r="C30" s="27"/>
      <c r="D30" s="27"/>
      <c r="E30" s="27"/>
      <c r="F30" s="27"/>
      <c r="G30" s="27"/>
      <c r="H30" s="27"/>
      <c r="I30" s="27"/>
      <c r="J30" s="27"/>
      <c r="K30" s="33"/>
    </row>
    <row r="31" spans="1:13" s="2" customFormat="1" ht="21" customHeight="1" x14ac:dyDescent="0.25">
      <c r="A31" s="201" t="s">
        <v>8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spans="1:13" s="2" customFormat="1" ht="14.25" customHeight="1" x14ac:dyDescent="0.3">
      <c r="A32" s="235" t="s">
        <v>159</v>
      </c>
      <c r="B32" s="235"/>
      <c r="C32" s="235"/>
      <c r="D32" s="235"/>
      <c r="E32" s="235"/>
      <c r="F32" s="27"/>
      <c r="G32" s="27"/>
      <c r="H32" s="27"/>
      <c r="I32" s="27"/>
      <c r="J32" s="27"/>
      <c r="K32" s="33"/>
    </row>
    <row r="33" spans="1:13" s="2" customFormat="1" ht="22.5" customHeight="1" thickBot="1" x14ac:dyDescent="0.3">
      <c r="A33" s="236"/>
      <c r="B33" s="236"/>
      <c r="C33" s="236"/>
      <c r="D33" s="236"/>
      <c r="E33" s="236"/>
      <c r="F33" s="92"/>
      <c r="G33" s="92"/>
      <c r="H33" s="92"/>
      <c r="I33" s="92"/>
      <c r="J33" s="92"/>
      <c r="K33" s="92"/>
    </row>
    <row r="34" spans="1:13" s="2" customFormat="1" ht="25.5" customHeight="1" x14ac:dyDescent="0.3">
      <c r="A34" s="8" t="s">
        <v>160</v>
      </c>
      <c r="B34" s="24"/>
      <c r="C34" s="24"/>
      <c r="D34" s="25"/>
      <c r="E34" s="26">
        <f>D28</f>
        <v>0</v>
      </c>
      <c r="F34" s="27"/>
      <c r="G34" s="27"/>
      <c r="H34" s="27"/>
      <c r="I34" s="27"/>
      <c r="J34" s="28"/>
      <c r="K34" s="33"/>
    </row>
    <row r="35" spans="1:13" s="2" customFormat="1" ht="17.399999999999999" x14ac:dyDescent="0.3">
      <c r="A35" s="29" t="s">
        <v>9</v>
      </c>
      <c r="B35" s="89">
        <v>0.25</v>
      </c>
      <c r="C35" s="9"/>
      <c r="D35" s="11">
        <f>D34*$B$35</f>
        <v>0</v>
      </c>
      <c r="E35" s="17">
        <f>E34*B35</f>
        <v>0</v>
      </c>
      <c r="F35" s="3"/>
      <c r="G35" s="4"/>
      <c r="H35" s="3"/>
      <c r="I35" s="3"/>
      <c r="J35" s="28"/>
      <c r="K35" s="33"/>
    </row>
    <row r="36" spans="1:13" ht="17.399999999999999" x14ac:dyDescent="0.3">
      <c r="A36" s="30" t="s">
        <v>161</v>
      </c>
      <c r="B36" s="5"/>
      <c r="C36" s="5"/>
      <c r="D36" s="12">
        <f>D34+D35</f>
        <v>0</v>
      </c>
      <c r="E36" s="18">
        <f>E34+E35</f>
        <v>0</v>
      </c>
      <c r="F36" s="5"/>
      <c r="G36" s="6"/>
      <c r="H36" s="5"/>
      <c r="I36" s="5"/>
      <c r="J36" s="5"/>
      <c r="K36" s="35"/>
      <c r="L36" s="16"/>
      <c r="M36" s="16"/>
    </row>
    <row r="37" spans="1:13" ht="17.399999999999999" x14ac:dyDescent="0.3">
      <c r="A37" s="31" t="s">
        <v>10</v>
      </c>
      <c r="B37" s="90">
        <v>0.15</v>
      </c>
      <c r="C37" s="10"/>
      <c r="D37" s="13">
        <f>D36*$B$37</f>
        <v>0</v>
      </c>
      <c r="E37" s="19">
        <f>E36*B37</f>
        <v>0</v>
      </c>
      <c r="F37" s="5"/>
      <c r="G37" s="6"/>
      <c r="H37" s="5"/>
      <c r="I37" s="5"/>
      <c r="J37" s="5"/>
      <c r="K37" s="35"/>
      <c r="L37" s="16"/>
      <c r="M37" s="16"/>
    </row>
    <row r="38" spans="1:13" s="2" customFormat="1" ht="39" customHeight="1" thickBot="1" x14ac:dyDescent="0.35">
      <c r="A38" s="232" t="s">
        <v>165</v>
      </c>
      <c r="B38" s="233"/>
      <c r="C38" s="7"/>
      <c r="D38" s="32">
        <f>D36+D37</f>
        <v>0</v>
      </c>
      <c r="E38" s="20">
        <f>SUM(E36:E37)</f>
        <v>0</v>
      </c>
      <c r="F38" s="3"/>
      <c r="G38" s="4"/>
      <c r="H38" s="3"/>
      <c r="I38" s="3"/>
      <c r="J38" s="3"/>
      <c r="K38" s="33"/>
    </row>
    <row r="39" spans="1:13" ht="17.399999999999999" x14ac:dyDescent="0.3">
      <c r="A39" s="35"/>
      <c r="B39" s="61"/>
      <c r="C39" s="35"/>
      <c r="D39" s="35"/>
      <c r="E39" s="35"/>
      <c r="F39" s="35"/>
      <c r="G39" s="35"/>
      <c r="H39" s="35"/>
      <c r="I39" s="35"/>
      <c r="J39" s="35"/>
      <c r="K39" s="35"/>
      <c r="L39" s="16"/>
      <c r="M39" s="16"/>
    </row>
    <row r="40" spans="1:13" ht="19.5" customHeight="1" thickBot="1" x14ac:dyDescent="0.35">
      <c r="A40" s="33" t="s">
        <v>162</v>
      </c>
      <c r="B40" s="62"/>
      <c r="C40" s="35"/>
      <c r="D40" s="35"/>
      <c r="E40" s="35"/>
      <c r="F40" s="35"/>
      <c r="G40" s="35"/>
      <c r="H40" s="35"/>
      <c r="I40" s="35"/>
      <c r="J40" s="35"/>
      <c r="K40" s="35"/>
      <c r="L40" s="16"/>
      <c r="M40" s="16"/>
    </row>
    <row r="41" spans="1:13" s="14" customFormat="1" ht="17.399999999999999" x14ac:dyDescent="0.3">
      <c r="A41" s="82" t="s">
        <v>47</v>
      </c>
      <c r="B41" s="34"/>
      <c r="C41" s="34"/>
      <c r="D41" s="34"/>
      <c r="E41" s="91"/>
      <c r="F41" s="35"/>
      <c r="G41" s="35"/>
      <c r="H41" s="35"/>
      <c r="I41" s="35"/>
      <c r="J41" s="35"/>
      <c r="K41" s="35"/>
      <c r="L41" s="35"/>
      <c r="M41" s="35"/>
    </row>
    <row r="42" spans="1:13" s="14" customFormat="1" ht="17.399999999999999" x14ac:dyDescent="0.3">
      <c r="A42" s="36" t="s">
        <v>11</v>
      </c>
      <c r="B42" s="90">
        <v>0.15</v>
      </c>
      <c r="C42" s="10"/>
      <c r="D42" s="10"/>
      <c r="E42" s="19">
        <f>(E41*B42)/(1+B42)</f>
        <v>0</v>
      </c>
      <c r="F42" s="35"/>
      <c r="G42" s="35"/>
      <c r="H42" s="35"/>
      <c r="I42" s="35"/>
      <c r="J42" s="35"/>
      <c r="K42" s="35"/>
      <c r="L42" s="35"/>
      <c r="M42" s="35"/>
    </row>
    <row r="43" spans="1:13" s="14" customFormat="1" ht="17.399999999999999" x14ac:dyDescent="0.3">
      <c r="A43" s="83" t="s">
        <v>163</v>
      </c>
      <c r="B43" s="5"/>
      <c r="C43" s="5"/>
      <c r="D43" s="5"/>
      <c r="E43" s="18">
        <f>E41-E42</f>
        <v>0</v>
      </c>
      <c r="F43" s="35"/>
      <c r="G43" s="35"/>
      <c r="H43" s="35"/>
      <c r="I43" s="35"/>
      <c r="J43" s="35"/>
      <c r="K43" s="35"/>
      <c r="L43" s="35"/>
      <c r="M43" s="35"/>
    </row>
    <row r="44" spans="1:13" s="14" customFormat="1" ht="17.399999999999999" x14ac:dyDescent="0.3">
      <c r="A44" s="36" t="s">
        <v>166</v>
      </c>
      <c r="B44" s="10"/>
      <c r="C44" s="10"/>
      <c r="D44" s="10"/>
      <c r="E44" s="19">
        <f>D28</f>
        <v>0</v>
      </c>
      <c r="F44" s="35"/>
      <c r="G44" s="35"/>
      <c r="H44" s="35"/>
      <c r="I44" s="35"/>
      <c r="J44" s="35"/>
      <c r="K44" s="35"/>
      <c r="L44" s="35"/>
      <c r="M44" s="35"/>
    </row>
    <row r="45" spans="1:13" s="14" customFormat="1" ht="17.399999999999999" x14ac:dyDescent="0.3">
      <c r="A45" s="84" t="s">
        <v>12</v>
      </c>
      <c r="B45" s="5"/>
      <c r="C45" s="5"/>
      <c r="D45" s="5"/>
      <c r="E45" s="18">
        <f>E43-E44</f>
        <v>0</v>
      </c>
      <c r="F45" s="35"/>
      <c r="G45" s="35"/>
      <c r="H45" s="35"/>
      <c r="I45" s="35"/>
      <c r="J45" s="35"/>
      <c r="K45" s="35"/>
      <c r="L45" s="35"/>
      <c r="M45" s="35"/>
    </row>
    <row r="46" spans="1:13" s="14" customFormat="1" ht="18" thickBot="1" x14ac:dyDescent="0.35">
      <c r="A46" s="85" t="s">
        <v>13</v>
      </c>
      <c r="B46" s="37"/>
      <c r="C46" s="37"/>
      <c r="D46" s="37"/>
      <c r="E46" s="63" t="e">
        <f>E45/E43</f>
        <v>#DIV/0!</v>
      </c>
      <c r="F46" s="35"/>
      <c r="G46" s="35"/>
      <c r="H46" s="35"/>
      <c r="I46" s="35"/>
      <c r="J46" s="35"/>
      <c r="K46" s="35"/>
      <c r="L46" s="35"/>
      <c r="M46" s="35"/>
    </row>
    <row r="47" spans="1:13" ht="17.399999999999999" x14ac:dyDescent="0.3">
      <c r="A47" s="64"/>
      <c r="B47" s="64"/>
      <c r="C47" s="64"/>
      <c r="D47" s="64"/>
      <c r="E47" s="64"/>
      <c r="F47" s="77"/>
      <c r="G47" s="77"/>
      <c r="H47" s="77"/>
      <c r="I47" s="77"/>
      <c r="J47" s="77"/>
      <c r="K47" s="77"/>
      <c r="L47" s="23"/>
      <c r="M47" s="16"/>
    </row>
    <row r="48" spans="1:13" ht="17.399999999999999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16"/>
      <c r="M48" s="16"/>
    </row>
    <row r="49" spans="1:13" ht="18" thickBot="1" x14ac:dyDescent="0.35">
      <c r="A49" s="234" t="s">
        <v>164</v>
      </c>
      <c r="B49" s="234"/>
      <c r="C49" s="234"/>
      <c r="D49" s="234"/>
      <c r="E49" s="234"/>
      <c r="F49" s="76"/>
      <c r="G49" s="76"/>
      <c r="H49" s="76"/>
      <c r="I49" s="76"/>
      <c r="J49" s="76"/>
      <c r="K49" s="76"/>
      <c r="L49" s="78"/>
      <c r="M49" s="16"/>
    </row>
    <row r="50" spans="1:13" ht="17.399999999999999" x14ac:dyDescent="0.3">
      <c r="A50" s="8" t="s">
        <v>160</v>
      </c>
      <c r="B50" s="24"/>
      <c r="C50" s="24"/>
      <c r="D50" s="25"/>
      <c r="E50" s="26" t="e">
        <f>L28</f>
        <v>#DIV/0!</v>
      </c>
      <c r="F50" s="35" t="s">
        <v>14</v>
      </c>
      <c r="G50" s="35"/>
      <c r="H50" s="35"/>
      <c r="I50" s="35"/>
      <c r="J50" s="35"/>
      <c r="K50" s="35"/>
      <c r="L50" s="16"/>
      <c r="M50" s="16"/>
    </row>
    <row r="51" spans="1:13" ht="17.399999999999999" x14ac:dyDescent="0.3">
      <c r="A51" s="29" t="s">
        <v>9</v>
      </c>
      <c r="B51" s="89">
        <v>0.25</v>
      </c>
      <c r="C51" s="9"/>
      <c r="D51" s="11">
        <f>D50*$B$35</f>
        <v>0</v>
      </c>
      <c r="E51" s="17" t="e">
        <f>E50*B51</f>
        <v>#DIV/0!</v>
      </c>
      <c r="F51" s="35"/>
      <c r="G51" s="35"/>
      <c r="H51" s="35"/>
      <c r="I51" s="35"/>
      <c r="J51" s="35"/>
      <c r="K51" s="35"/>
      <c r="L51" s="16"/>
      <c r="M51" s="16"/>
    </row>
    <row r="52" spans="1:13" ht="17.399999999999999" x14ac:dyDescent="0.3">
      <c r="A52" s="30" t="s">
        <v>161</v>
      </c>
      <c r="B52" s="5"/>
      <c r="C52" s="5"/>
      <c r="D52" s="12">
        <f>D50+D51</f>
        <v>0</v>
      </c>
      <c r="E52" s="18" t="e">
        <f>E50+E51</f>
        <v>#DIV/0!</v>
      </c>
      <c r="F52" s="35"/>
      <c r="G52" s="35"/>
      <c r="H52" s="35"/>
      <c r="I52" s="35"/>
      <c r="J52" s="35"/>
      <c r="K52" s="35"/>
      <c r="L52" s="16"/>
      <c r="M52" s="16"/>
    </row>
    <row r="53" spans="1:13" ht="17.399999999999999" x14ac:dyDescent="0.3">
      <c r="A53" s="31" t="s">
        <v>10</v>
      </c>
      <c r="B53" s="90">
        <v>0.15</v>
      </c>
      <c r="C53" s="10"/>
      <c r="D53" s="13">
        <f>D52*$B$37</f>
        <v>0</v>
      </c>
      <c r="E53" s="19" t="e">
        <f>E52*B53</f>
        <v>#DIV/0!</v>
      </c>
      <c r="F53" s="35"/>
      <c r="G53" s="35"/>
      <c r="H53" s="35"/>
      <c r="I53" s="35"/>
      <c r="J53" s="35"/>
      <c r="K53" s="35"/>
      <c r="L53" s="16"/>
      <c r="M53" s="16"/>
    </row>
    <row r="54" spans="1:13" ht="18" thickBot="1" x14ac:dyDescent="0.35">
      <c r="A54" s="232" t="s">
        <v>165</v>
      </c>
      <c r="B54" s="233"/>
      <c r="C54" s="7"/>
      <c r="D54" s="32">
        <f>D52+D53</f>
        <v>0</v>
      </c>
      <c r="E54" s="20" t="e">
        <f>SUM(E52:E53)</f>
        <v>#DIV/0!</v>
      </c>
      <c r="F54" s="35" t="s">
        <v>14</v>
      </c>
      <c r="G54" s="35"/>
      <c r="H54" s="35"/>
      <c r="I54" s="35"/>
      <c r="J54" s="35"/>
      <c r="K54" s="35"/>
      <c r="L54" s="16"/>
      <c r="M54" s="16"/>
    </row>
    <row r="55" spans="1:13" ht="17.399999999999999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16"/>
      <c r="M55" s="16"/>
    </row>
    <row r="56" spans="1:13" ht="18" thickBot="1" x14ac:dyDescent="0.35">
      <c r="A56" s="33" t="s">
        <v>162</v>
      </c>
      <c r="B56" s="62"/>
      <c r="C56" s="35"/>
      <c r="D56" s="35"/>
      <c r="E56" s="35"/>
      <c r="F56" s="35"/>
      <c r="G56" s="35"/>
      <c r="H56" s="35"/>
      <c r="I56" s="35"/>
      <c r="J56" s="35"/>
      <c r="K56" s="35"/>
      <c r="L56" s="16"/>
      <c r="M56" s="16"/>
    </row>
    <row r="57" spans="1:13" ht="17.399999999999999" x14ac:dyDescent="0.3">
      <c r="A57" s="82" t="s">
        <v>47</v>
      </c>
      <c r="B57" s="34"/>
      <c r="C57" s="34"/>
      <c r="D57" s="34"/>
      <c r="E57" s="91"/>
      <c r="F57" s="35" t="s">
        <v>14</v>
      </c>
      <c r="G57" s="35"/>
      <c r="H57" s="76"/>
      <c r="I57" s="35"/>
      <c r="J57" s="35"/>
      <c r="K57" s="35"/>
      <c r="L57" s="16"/>
      <c r="M57" s="16"/>
    </row>
    <row r="58" spans="1:13" ht="17.399999999999999" x14ac:dyDescent="0.3">
      <c r="A58" s="36" t="s">
        <v>11</v>
      </c>
      <c r="B58" s="90">
        <v>0.15</v>
      </c>
      <c r="C58" s="10"/>
      <c r="D58" s="10"/>
      <c r="E58" s="19">
        <f>(E57*B58)/(1+B58)</f>
        <v>0</v>
      </c>
      <c r="F58" s="35"/>
      <c r="G58" s="35"/>
      <c r="H58" s="35"/>
      <c r="I58" s="35"/>
      <c r="J58" s="35"/>
      <c r="K58" s="35"/>
      <c r="L58" s="16"/>
      <c r="M58" s="16"/>
    </row>
    <row r="59" spans="1:13" ht="17.399999999999999" x14ac:dyDescent="0.3">
      <c r="A59" s="83" t="s">
        <v>163</v>
      </c>
      <c r="B59" s="5"/>
      <c r="C59" s="5"/>
      <c r="D59" s="5"/>
      <c r="E59" s="18">
        <f>E57-E58</f>
        <v>0</v>
      </c>
      <c r="F59" s="35"/>
      <c r="G59" s="35"/>
      <c r="H59" s="35"/>
      <c r="I59" s="35"/>
      <c r="J59" s="35"/>
      <c r="K59" s="35"/>
      <c r="L59" s="16"/>
      <c r="M59" s="16"/>
    </row>
    <row r="60" spans="1:13" ht="17.399999999999999" x14ac:dyDescent="0.3">
      <c r="A60" s="36" t="s">
        <v>166</v>
      </c>
      <c r="B60" s="10"/>
      <c r="C60" s="10"/>
      <c r="D60" s="10"/>
      <c r="E60" s="19" t="e">
        <f>L28</f>
        <v>#DIV/0!</v>
      </c>
      <c r="F60" s="35"/>
      <c r="G60" s="35"/>
      <c r="H60" s="35"/>
      <c r="I60" s="35"/>
      <c r="J60" s="35"/>
      <c r="K60" s="35"/>
      <c r="L60" s="16"/>
      <c r="M60" s="16"/>
    </row>
    <row r="61" spans="1:13" ht="17.399999999999999" x14ac:dyDescent="0.3">
      <c r="A61" s="84" t="s">
        <v>12</v>
      </c>
      <c r="B61" s="5"/>
      <c r="C61" s="5"/>
      <c r="D61" s="5"/>
      <c r="E61" s="18" t="e">
        <f>E59-E60</f>
        <v>#DIV/0!</v>
      </c>
      <c r="F61" s="35"/>
      <c r="G61" s="35"/>
      <c r="H61" s="35"/>
      <c r="I61" s="35"/>
      <c r="J61" s="35"/>
      <c r="K61" s="35"/>
      <c r="L61" s="16"/>
      <c r="M61" s="16"/>
    </row>
    <row r="62" spans="1:13" ht="18" thickBot="1" x14ac:dyDescent="0.35">
      <c r="A62" s="85" t="s">
        <v>13</v>
      </c>
      <c r="B62" s="37"/>
      <c r="C62" s="37"/>
      <c r="D62" s="37"/>
      <c r="E62" s="63" t="e">
        <f>E61/E59</f>
        <v>#DIV/0!</v>
      </c>
      <c r="F62" s="35"/>
      <c r="G62" s="35"/>
      <c r="H62" s="35"/>
      <c r="I62" s="35"/>
      <c r="J62" s="35"/>
      <c r="K62" s="35"/>
      <c r="L62" s="16"/>
      <c r="M62" s="16"/>
    </row>
    <row r="63" spans="1:13" ht="17.399999999999999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16"/>
      <c r="M63" s="16"/>
    </row>
    <row r="64" spans="1:13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</sheetData>
  <mergeCells count="11">
    <mergeCell ref="A54:B54"/>
    <mergeCell ref="A49:E49"/>
    <mergeCell ref="A32:E33"/>
    <mergeCell ref="A31:K31"/>
    <mergeCell ref="A38:B38"/>
    <mergeCell ref="A29:K29"/>
    <mergeCell ref="A1:K1"/>
    <mergeCell ref="B2:J2"/>
    <mergeCell ref="B3:D3"/>
    <mergeCell ref="E3:G3"/>
    <mergeCell ref="H3:J3"/>
  </mergeCells>
  <conditionalFormatting sqref="H32:I32 H30:I30">
    <cfRule type="cellIs" dxfId="1" priority="2" stopIfTrue="1" operator="lessThan">
      <formula>0</formula>
    </cfRule>
  </conditionalFormatting>
  <conditionalFormatting sqref="H5:J28">
    <cfRule type="cellIs" dxfId="0" priority="1" stopIfTrue="1" operator="greaterThan">
      <formula>0</formula>
    </cfRule>
  </conditionalFormatting>
  <printOptions gridLinesSet="0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Header>&amp;A</oddHeader>
    <oddFooter>Side &amp;P</oddFooter>
  </headerFooter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BC41-449A-4330-AC00-590E91F20F56}">
  <sheetPr>
    <pageSetUpPr fitToPage="1"/>
  </sheetPr>
  <dimension ref="A1:L37"/>
  <sheetViews>
    <sheetView showGridLines="0" showZeros="0" topLeftCell="A16" zoomScale="120" zoomScaleNormal="120" workbookViewId="0">
      <selection sqref="A1:I1"/>
    </sheetView>
  </sheetViews>
  <sheetFormatPr baseColWidth="10" defaultColWidth="9.109375" defaultRowHeight="13.2" x14ac:dyDescent="0.25"/>
  <cols>
    <col min="1" max="1" width="29.33203125" customWidth="1"/>
    <col min="2" max="2" width="30.77734375" customWidth="1"/>
    <col min="3" max="3" width="11.6640625" customWidth="1"/>
    <col min="4" max="5" width="10.88671875" customWidth="1"/>
    <col min="6" max="8" width="12.33203125" customWidth="1"/>
    <col min="9" max="9" width="25.88671875" customWidth="1"/>
  </cols>
  <sheetData>
    <row r="1" spans="1:12" s="65" customFormat="1" ht="30" customHeight="1" x14ac:dyDescent="0.4">
      <c r="A1" s="228" t="s">
        <v>192</v>
      </c>
      <c r="B1" s="228"/>
      <c r="C1" s="229"/>
      <c r="D1" s="229"/>
      <c r="E1" s="229"/>
      <c r="F1" s="229"/>
      <c r="G1" s="229"/>
      <c r="H1" s="229"/>
      <c r="I1" s="229"/>
    </row>
    <row r="2" spans="1:12" ht="17.399999999999999" x14ac:dyDescent="0.3">
      <c r="A2" s="237" t="s">
        <v>179</v>
      </c>
      <c r="B2" s="238"/>
      <c r="C2" s="243"/>
      <c r="D2" s="244"/>
      <c r="E2" s="244"/>
      <c r="F2" s="244"/>
      <c r="G2" s="245"/>
      <c r="H2" s="197"/>
      <c r="I2" s="39"/>
      <c r="J2" s="16"/>
    </row>
    <row r="3" spans="1:12" s="1" customFormat="1" ht="19.5" customHeight="1" x14ac:dyDescent="0.3">
      <c r="A3" s="239"/>
      <c r="B3" s="240"/>
      <c r="C3" s="231" t="s">
        <v>181</v>
      </c>
      <c r="D3" s="231"/>
      <c r="E3" s="231"/>
      <c r="F3" s="241" t="s">
        <v>182</v>
      </c>
      <c r="G3" s="242"/>
      <c r="H3" s="192"/>
      <c r="I3" s="38"/>
      <c r="J3" s="2"/>
    </row>
    <row r="4" spans="1:12" ht="87.6" customHeight="1" x14ac:dyDescent="0.3">
      <c r="A4" s="38" t="s">
        <v>180</v>
      </c>
      <c r="B4" s="38" t="s">
        <v>183</v>
      </c>
      <c r="C4" s="193" t="s">
        <v>184</v>
      </c>
      <c r="D4" s="40" t="s">
        <v>4</v>
      </c>
      <c r="E4" s="193" t="s">
        <v>187</v>
      </c>
      <c r="F4" s="193" t="s">
        <v>185</v>
      </c>
      <c r="G4" s="193" t="s">
        <v>186</v>
      </c>
      <c r="H4" s="193" t="s">
        <v>190</v>
      </c>
      <c r="I4" s="81" t="s">
        <v>21</v>
      </c>
      <c r="J4" s="16"/>
      <c r="L4" s="16"/>
    </row>
    <row r="5" spans="1:12" ht="17.399999999999999" x14ac:dyDescent="0.3">
      <c r="A5" s="41"/>
      <c r="B5" s="41"/>
      <c r="C5" s="87"/>
      <c r="D5" s="87"/>
      <c r="E5" s="39"/>
      <c r="F5" s="87"/>
      <c r="G5" s="42"/>
      <c r="H5" s="198" t="e">
        <f>(F5-C5)/C5</f>
        <v>#DIV/0!</v>
      </c>
      <c r="I5" s="39"/>
      <c r="J5" s="16"/>
    </row>
    <row r="6" spans="1:12" ht="17.399999999999999" x14ac:dyDescent="0.3">
      <c r="A6" s="41"/>
      <c r="B6" s="41"/>
      <c r="C6" s="87"/>
      <c r="D6" s="87"/>
      <c r="E6" s="39">
        <f t="shared" ref="E6:E32" si="0">C6*D6</f>
        <v>0</v>
      </c>
      <c r="F6" s="87"/>
      <c r="G6" s="42">
        <f t="shared" ref="G6:G32" si="1">D6*F6</f>
        <v>0</v>
      </c>
      <c r="H6" s="198" t="e">
        <f t="shared" ref="H6:H32" si="2">(F6-C6)/C6</f>
        <v>#DIV/0!</v>
      </c>
      <c r="I6" s="39"/>
      <c r="J6" s="16"/>
    </row>
    <row r="7" spans="1:12" ht="17.399999999999999" x14ac:dyDescent="0.3">
      <c r="A7" s="41"/>
      <c r="B7" s="41"/>
      <c r="C7" s="87"/>
      <c r="D7" s="87"/>
      <c r="E7" s="39">
        <f t="shared" si="0"/>
        <v>0</v>
      </c>
      <c r="F7" s="87"/>
      <c r="G7" s="42">
        <f t="shared" si="1"/>
        <v>0</v>
      </c>
      <c r="H7" s="198" t="e">
        <f t="shared" si="2"/>
        <v>#DIV/0!</v>
      </c>
      <c r="I7" s="39"/>
      <c r="J7" s="16"/>
    </row>
    <row r="8" spans="1:12" ht="17.399999999999999" x14ac:dyDescent="0.3">
      <c r="A8" s="188"/>
      <c r="B8" s="41"/>
      <c r="C8" s="87"/>
      <c r="D8" s="87"/>
      <c r="E8" s="39">
        <f t="shared" si="0"/>
        <v>0</v>
      </c>
      <c r="F8" s="87"/>
      <c r="G8" s="42">
        <f t="shared" si="1"/>
        <v>0</v>
      </c>
      <c r="H8" s="198" t="e">
        <f t="shared" si="2"/>
        <v>#DIV/0!</v>
      </c>
      <c r="I8" s="39"/>
      <c r="J8" s="16"/>
    </row>
    <row r="9" spans="1:12" ht="17.399999999999999" x14ac:dyDescent="0.3">
      <c r="A9" s="39"/>
      <c r="B9" s="39"/>
      <c r="C9" s="87"/>
      <c r="D9" s="87"/>
      <c r="E9" s="39">
        <f t="shared" si="0"/>
        <v>0</v>
      </c>
      <c r="F9" s="87"/>
      <c r="G9" s="42">
        <f t="shared" si="1"/>
        <v>0</v>
      </c>
      <c r="H9" s="198" t="e">
        <f t="shared" si="2"/>
        <v>#DIV/0!</v>
      </c>
      <c r="I9" s="39"/>
      <c r="J9" s="16"/>
    </row>
    <row r="10" spans="1:12" ht="17.399999999999999" x14ac:dyDescent="0.3">
      <c r="A10" s="39"/>
      <c r="B10" s="39"/>
      <c r="C10" s="87"/>
      <c r="D10" s="87"/>
      <c r="E10" s="39">
        <f t="shared" si="0"/>
        <v>0</v>
      </c>
      <c r="F10" s="87"/>
      <c r="G10" s="42">
        <f t="shared" si="1"/>
        <v>0</v>
      </c>
      <c r="H10" s="198" t="e">
        <f t="shared" si="2"/>
        <v>#DIV/0!</v>
      </c>
      <c r="I10" s="39"/>
      <c r="J10" s="16"/>
    </row>
    <row r="11" spans="1:12" ht="17.399999999999999" x14ac:dyDescent="0.3">
      <c r="A11" s="39"/>
      <c r="B11" s="39"/>
      <c r="C11" s="87"/>
      <c r="D11" s="87"/>
      <c r="E11" s="39">
        <f t="shared" si="0"/>
        <v>0</v>
      </c>
      <c r="F11" s="87"/>
      <c r="G11" s="42">
        <f t="shared" si="1"/>
        <v>0</v>
      </c>
      <c r="H11" s="198" t="e">
        <f t="shared" si="2"/>
        <v>#DIV/0!</v>
      </c>
      <c r="I11" s="39"/>
      <c r="J11" s="16"/>
    </row>
    <row r="12" spans="1:12" ht="17.399999999999999" x14ac:dyDescent="0.3">
      <c r="A12" s="39"/>
      <c r="B12" s="39"/>
      <c r="C12" s="87"/>
      <c r="D12" s="87"/>
      <c r="E12" s="39">
        <f t="shared" si="0"/>
        <v>0</v>
      </c>
      <c r="F12" s="87"/>
      <c r="G12" s="42">
        <f t="shared" si="1"/>
        <v>0</v>
      </c>
      <c r="H12" s="198" t="e">
        <f t="shared" si="2"/>
        <v>#DIV/0!</v>
      </c>
      <c r="I12" s="39"/>
      <c r="J12" s="16"/>
    </row>
    <row r="13" spans="1:12" ht="17.399999999999999" x14ac:dyDescent="0.3">
      <c r="A13" s="39"/>
      <c r="B13" s="39"/>
      <c r="C13" s="87"/>
      <c r="D13" s="87"/>
      <c r="E13" s="39">
        <f t="shared" si="0"/>
        <v>0</v>
      </c>
      <c r="F13" s="87"/>
      <c r="G13" s="42">
        <f t="shared" si="1"/>
        <v>0</v>
      </c>
      <c r="H13" s="198" t="e">
        <f t="shared" si="2"/>
        <v>#DIV/0!</v>
      </c>
      <c r="I13" s="39"/>
      <c r="J13" s="16"/>
    </row>
    <row r="14" spans="1:12" ht="17.399999999999999" x14ac:dyDescent="0.3">
      <c r="A14" s="39"/>
      <c r="B14" s="39"/>
      <c r="C14" s="87"/>
      <c r="D14" s="87"/>
      <c r="E14" s="39">
        <f t="shared" si="0"/>
        <v>0</v>
      </c>
      <c r="F14" s="87"/>
      <c r="G14" s="42">
        <f t="shared" si="1"/>
        <v>0</v>
      </c>
      <c r="H14" s="198" t="e">
        <f t="shared" si="2"/>
        <v>#DIV/0!</v>
      </c>
      <c r="I14" s="39"/>
      <c r="J14" s="16"/>
    </row>
    <row r="15" spans="1:12" ht="17.399999999999999" x14ac:dyDescent="0.3">
      <c r="A15" s="39"/>
      <c r="B15" s="39"/>
      <c r="C15" s="87"/>
      <c r="D15" s="87"/>
      <c r="E15" s="39">
        <f t="shared" si="0"/>
        <v>0</v>
      </c>
      <c r="F15" s="87"/>
      <c r="G15" s="42">
        <f t="shared" si="1"/>
        <v>0</v>
      </c>
      <c r="H15" s="198" t="e">
        <f t="shared" si="2"/>
        <v>#DIV/0!</v>
      </c>
      <c r="I15" s="39"/>
      <c r="J15" s="16"/>
    </row>
    <row r="16" spans="1:12" ht="17.399999999999999" x14ac:dyDescent="0.3">
      <c r="A16" s="39"/>
      <c r="B16" s="39"/>
      <c r="C16" s="87"/>
      <c r="D16" s="87"/>
      <c r="E16" s="39">
        <f t="shared" si="0"/>
        <v>0</v>
      </c>
      <c r="F16" s="87"/>
      <c r="G16" s="42">
        <f t="shared" si="1"/>
        <v>0</v>
      </c>
      <c r="H16" s="198" t="e">
        <f t="shared" si="2"/>
        <v>#DIV/0!</v>
      </c>
      <c r="I16" s="39"/>
      <c r="J16" s="16"/>
    </row>
    <row r="17" spans="1:10" ht="17.399999999999999" x14ac:dyDescent="0.3">
      <c r="A17" s="39"/>
      <c r="B17" s="39"/>
      <c r="C17" s="87"/>
      <c r="D17" s="87"/>
      <c r="E17" s="39">
        <f t="shared" si="0"/>
        <v>0</v>
      </c>
      <c r="F17" s="87"/>
      <c r="G17" s="42">
        <f t="shared" si="1"/>
        <v>0</v>
      </c>
      <c r="H17" s="198" t="e">
        <f t="shared" si="2"/>
        <v>#DIV/0!</v>
      </c>
      <c r="I17" s="39"/>
      <c r="J17" s="16"/>
    </row>
    <row r="18" spans="1:10" ht="17.399999999999999" x14ac:dyDescent="0.3">
      <c r="A18" s="39"/>
      <c r="B18" s="39"/>
      <c r="C18" s="87"/>
      <c r="D18" s="87"/>
      <c r="E18" s="39">
        <f t="shared" si="0"/>
        <v>0</v>
      </c>
      <c r="F18" s="87"/>
      <c r="G18" s="42">
        <f t="shared" si="1"/>
        <v>0</v>
      </c>
      <c r="H18" s="198" t="e">
        <f t="shared" si="2"/>
        <v>#DIV/0!</v>
      </c>
      <c r="I18" s="39"/>
      <c r="J18" s="16"/>
    </row>
    <row r="19" spans="1:10" ht="17.399999999999999" x14ac:dyDescent="0.3">
      <c r="A19" s="39"/>
      <c r="B19" s="39"/>
      <c r="C19" s="87"/>
      <c r="D19" s="87"/>
      <c r="E19" s="39">
        <f t="shared" si="0"/>
        <v>0</v>
      </c>
      <c r="F19" s="87"/>
      <c r="G19" s="42">
        <f t="shared" si="1"/>
        <v>0</v>
      </c>
      <c r="H19" s="198" t="e">
        <f t="shared" si="2"/>
        <v>#DIV/0!</v>
      </c>
      <c r="I19" s="39"/>
      <c r="J19" s="16"/>
    </row>
    <row r="20" spans="1:10" ht="17.399999999999999" x14ac:dyDescent="0.3">
      <c r="A20" s="39"/>
      <c r="B20" s="39"/>
      <c r="C20" s="87"/>
      <c r="D20" s="87"/>
      <c r="E20" s="39">
        <f t="shared" si="0"/>
        <v>0</v>
      </c>
      <c r="F20" s="87"/>
      <c r="G20" s="42">
        <f t="shared" si="1"/>
        <v>0</v>
      </c>
      <c r="H20" s="198" t="e">
        <f t="shared" si="2"/>
        <v>#DIV/0!</v>
      </c>
      <c r="I20" s="39"/>
      <c r="J20" s="16"/>
    </row>
    <row r="21" spans="1:10" ht="17.399999999999999" x14ac:dyDescent="0.3">
      <c r="A21" s="39"/>
      <c r="B21" s="39"/>
      <c r="C21" s="87"/>
      <c r="D21" s="87"/>
      <c r="E21" s="39">
        <f t="shared" si="0"/>
        <v>0</v>
      </c>
      <c r="F21" s="87"/>
      <c r="G21" s="42">
        <f t="shared" si="1"/>
        <v>0</v>
      </c>
      <c r="H21" s="198" t="e">
        <f t="shared" si="2"/>
        <v>#DIV/0!</v>
      </c>
      <c r="I21" s="39"/>
      <c r="J21" s="16"/>
    </row>
    <row r="22" spans="1:10" ht="17.399999999999999" x14ac:dyDescent="0.3">
      <c r="A22" s="39"/>
      <c r="B22" s="39"/>
      <c r="C22" s="87"/>
      <c r="D22" s="87"/>
      <c r="E22" s="39">
        <f t="shared" si="0"/>
        <v>0</v>
      </c>
      <c r="F22" s="87"/>
      <c r="G22" s="42">
        <f t="shared" si="1"/>
        <v>0</v>
      </c>
      <c r="H22" s="198" t="e">
        <f t="shared" si="2"/>
        <v>#DIV/0!</v>
      </c>
      <c r="I22" s="39"/>
      <c r="J22" s="16"/>
    </row>
    <row r="23" spans="1:10" ht="17.399999999999999" x14ac:dyDescent="0.3">
      <c r="A23" s="39"/>
      <c r="B23" s="39"/>
      <c r="C23" s="87"/>
      <c r="D23" s="87"/>
      <c r="E23" s="39">
        <f t="shared" si="0"/>
        <v>0</v>
      </c>
      <c r="F23" s="87"/>
      <c r="G23" s="42">
        <f t="shared" si="1"/>
        <v>0</v>
      </c>
      <c r="H23" s="198" t="e">
        <f t="shared" si="2"/>
        <v>#DIV/0!</v>
      </c>
      <c r="I23" s="39"/>
      <c r="J23" s="16"/>
    </row>
    <row r="24" spans="1:10" ht="17.399999999999999" x14ac:dyDescent="0.3">
      <c r="A24" s="39"/>
      <c r="B24" s="39"/>
      <c r="C24" s="87"/>
      <c r="D24" s="87"/>
      <c r="E24" s="39">
        <f t="shared" si="0"/>
        <v>0</v>
      </c>
      <c r="F24" s="87"/>
      <c r="G24" s="42">
        <f t="shared" si="1"/>
        <v>0</v>
      </c>
      <c r="H24" s="198" t="e">
        <f t="shared" si="2"/>
        <v>#DIV/0!</v>
      </c>
      <c r="I24" s="39"/>
      <c r="J24" s="16"/>
    </row>
    <row r="25" spans="1:10" ht="17.399999999999999" x14ac:dyDescent="0.3">
      <c r="A25" s="39"/>
      <c r="B25" s="39"/>
      <c r="C25" s="87"/>
      <c r="D25" s="87"/>
      <c r="E25" s="39">
        <f t="shared" si="0"/>
        <v>0</v>
      </c>
      <c r="F25" s="87"/>
      <c r="G25" s="42">
        <f t="shared" si="1"/>
        <v>0</v>
      </c>
      <c r="H25" s="198" t="e">
        <f t="shared" si="2"/>
        <v>#DIV/0!</v>
      </c>
      <c r="I25" s="39"/>
      <c r="J25" s="16"/>
    </row>
    <row r="26" spans="1:10" ht="17.399999999999999" x14ac:dyDescent="0.3">
      <c r="A26" s="39"/>
      <c r="B26" s="39"/>
      <c r="C26" s="87"/>
      <c r="D26" s="87"/>
      <c r="E26" s="39">
        <f t="shared" si="0"/>
        <v>0</v>
      </c>
      <c r="F26" s="87"/>
      <c r="G26" s="42">
        <f t="shared" si="1"/>
        <v>0</v>
      </c>
      <c r="H26" s="198" t="e">
        <f t="shared" si="2"/>
        <v>#DIV/0!</v>
      </c>
      <c r="I26" s="39"/>
      <c r="J26" s="16"/>
    </row>
    <row r="27" spans="1:10" ht="17.399999999999999" x14ac:dyDescent="0.3">
      <c r="A27" s="39"/>
      <c r="B27" s="39"/>
      <c r="C27" s="87"/>
      <c r="D27" s="87"/>
      <c r="E27" s="39">
        <f t="shared" si="0"/>
        <v>0</v>
      </c>
      <c r="F27" s="87"/>
      <c r="G27" s="42">
        <f t="shared" si="1"/>
        <v>0</v>
      </c>
      <c r="H27" s="198" t="e">
        <f t="shared" si="2"/>
        <v>#DIV/0!</v>
      </c>
      <c r="I27" s="39"/>
      <c r="J27" s="16"/>
    </row>
    <row r="28" spans="1:10" ht="17.399999999999999" x14ac:dyDescent="0.3">
      <c r="A28" s="39"/>
      <c r="B28" s="39"/>
      <c r="C28" s="87"/>
      <c r="D28" s="87"/>
      <c r="E28" s="39">
        <f t="shared" si="0"/>
        <v>0</v>
      </c>
      <c r="F28" s="87"/>
      <c r="G28" s="42">
        <f t="shared" si="1"/>
        <v>0</v>
      </c>
      <c r="H28" s="198" t="e">
        <f t="shared" si="2"/>
        <v>#DIV/0!</v>
      </c>
      <c r="I28" s="39"/>
      <c r="J28" s="16"/>
    </row>
    <row r="29" spans="1:10" ht="17.399999999999999" x14ac:dyDescent="0.3">
      <c r="A29" s="39"/>
      <c r="B29" s="39"/>
      <c r="C29" s="87"/>
      <c r="D29" s="87"/>
      <c r="E29" s="39">
        <f t="shared" si="0"/>
        <v>0</v>
      </c>
      <c r="F29" s="87"/>
      <c r="G29" s="42">
        <f t="shared" si="1"/>
        <v>0</v>
      </c>
      <c r="H29" s="198" t="e">
        <f t="shared" si="2"/>
        <v>#DIV/0!</v>
      </c>
      <c r="I29" s="39"/>
      <c r="J29" s="16"/>
    </row>
    <row r="30" spans="1:10" ht="17.399999999999999" x14ac:dyDescent="0.3">
      <c r="A30" s="39"/>
      <c r="B30" s="39"/>
      <c r="C30" s="87"/>
      <c r="D30" s="87"/>
      <c r="E30" s="39">
        <f t="shared" si="0"/>
        <v>0</v>
      </c>
      <c r="F30" s="87"/>
      <c r="G30" s="42">
        <f t="shared" si="1"/>
        <v>0</v>
      </c>
      <c r="H30" s="198" t="e">
        <f t="shared" si="2"/>
        <v>#DIV/0!</v>
      </c>
      <c r="I30" s="39"/>
      <c r="J30" s="16"/>
    </row>
    <row r="31" spans="1:10" ht="17.399999999999999" x14ac:dyDescent="0.3">
      <c r="A31" s="41" t="s">
        <v>156</v>
      </c>
      <c r="B31" s="41"/>
      <c r="C31" s="87"/>
      <c r="D31" s="87"/>
      <c r="E31" s="39">
        <f t="shared" si="0"/>
        <v>0</v>
      </c>
      <c r="F31" s="87"/>
      <c r="G31" s="42">
        <f t="shared" si="1"/>
        <v>0</v>
      </c>
      <c r="H31" s="198" t="e">
        <f t="shared" si="2"/>
        <v>#DIV/0!</v>
      </c>
      <c r="I31" s="39"/>
      <c r="J31" s="16"/>
    </row>
    <row r="32" spans="1:10" ht="17.399999999999999" x14ac:dyDescent="0.3">
      <c r="A32" s="41" t="s">
        <v>156</v>
      </c>
      <c r="B32" s="41"/>
      <c r="C32" s="87"/>
      <c r="D32" s="87"/>
      <c r="E32" s="39">
        <f t="shared" si="0"/>
        <v>0</v>
      </c>
      <c r="F32" s="87"/>
      <c r="G32" s="42">
        <f t="shared" si="1"/>
        <v>0</v>
      </c>
      <c r="H32" s="198" t="e">
        <f t="shared" si="2"/>
        <v>#DIV/0!</v>
      </c>
      <c r="I32" s="39"/>
      <c r="J32" s="16"/>
    </row>
    <row r="33" spans="1:9" s="2" customFormat="1" ht="18" thickBot="1" x14ac:dyDescent="0.35">
      <c r="A33" s="45" t="s">
        <v>178</v>
      </c>
      <c r="B33" s="45"/>
      <c r="C33" s="194"/>
      <c r="D33" s="194"/>
      <c r="E33" s="39">
        <f>SUM(E5:E32)</f>
        <v>0</v>
      </c>
      <c r="F33" s="194">
        <f>SUM(F5:F32)</f>
        <v>0</v>
      </c>
      <c r="G33" s="46">
        <f>SUM(G5:G32)</f>
        <v>0</v>
      </c>
      <c r="H33" s="46"/>
      <c r="I33" s="48"/>
    </row>
    <row r="34" spans="1:9" s="2" customFormat="1" ht="21" customHeight="1" x14ac:dyDescent="0.25">
      <c r="A34" s="227"/>
      <c r="B34" s="227"/>
      <c r="C34" s="227"/>
      <c r="D34" s="227"/>
      <c r="E34" s="227"/>
      <c r="F34" s="227"/>
      <c r="G34" s="227"/>
      <c r="H34" s="227"/>
      <c r="I34" s="227"/>
    </row>
    <row r="35" spans="1:9" s="2" customFormat="1" ht="15" customHeight="1" x14ac:dyDescent="0.3">
      <c r="A35" s="33"/>
      <c r="B35" s="33"/>
      <c r="C35" s="27"/>
      <c r="D35" s="27"/>
      <c r="E35" s="27"/>
      <c r="F35" s="27"/>
      <c r="G35" s="27"/>
      <c r="H35" s="27"/>
      <c r="I35" s="33"/>
    </row>
    <row r="36" spans="1:9" s="2" customFormat="1" ht="21" customHeight="1" x14ac:dyDescent="0.25">
      <c r="A36" s="201" t="s">
        <v>8</v>
      </c>
      <c r="B36" s="202"/>
      <c r="C36" s="202"/>
      <c r="D36" s="202"/>
      <c r="E36" s="202"/>
      <c r="F36" s="202"/>
      <c r="G36" s="202"/>
      <c r="H36" s="202"/>
      <c r="I36" s="202"/>
    </row>
    <row r="37" spans="1:9" s="2" customFormat="1" ht="14.25" customHeight="1" x14ac:dyDescent="0.3">
      <c r="A37" s="235"/>
      <c r="B37" s="235"/>
      <c r="C37" s="235"/>
      <c r="D37" s="235"/>
      <c r="E37" s="183"/>
      <c r="F37" s="27"/>
      <c r="G37" s="27"/>
      <c r="H37" s="27"/>
      <c r="I37" s="33"/>
    </row>
  </sheetData>
  <mergeCells count="8">
    <mergeCell ref="A1:I1"/>
    <mergeCell ref="A34:I34"/>
    <mergeCell ref="A36:I36"/>
    <mergeCell ref="A37:D37"/>
    <mergeCell ref="A2:B3"/>
    <mergeCell ref="F3:G3"/>
    <mergeCell ref="C2:G2"/>
    <mergeCell ref="C3:E3"/>
  </mergeCells>
  <printOptions gridLinesSet="0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Header>&amp;A</oddHeader>
    <oddFooter>Side &amp;P</oddFooter>
  </headerFooter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tabSelected="1" topLeftCell="A4" workbookViewId="0">
      <selection activeCell="A13" sqref="A13"/>
    </sheetView>
  </sheetViews>
  <sheetFormatPr baseColWidth="10" defaultRowHeight="13.2" x14ac:dyDescent="0.25"/>
  <cols>
    <col min="1" max="1" width="37.88671875" customWidth="1"/>
    <col min="2" max="2" width="14.109375" customWidth="1"/>
    <col min="3" max="3" width="41.88671875" customWidth="1"/>
    <col min="4" max="4" width="14.33203125" customWidth="1"/>
    <col min="5" max="5" width="48.5546875" customWidth="1"/>
    <col min="6" max="6" width="14.33203125" customWidth="1"/>
  </cols>
  <sheetData>
    <row r="1" spans="1:11" ht="13.8" thickBot="1" x14ac:dyDescent="0.3"/>
    <row r="2" spans="1:11" s="15" customFormat="1" ht="18" thickBot="1" x14ac:dyDescent="0.35">
      <c r="A2" s="246" t="s">
        <v>18</v>
      </c>
      <c r="B2" s="247"/>
      <c r="C2" s="247"/>
      <c r="D2" s="247"/>
      <c r="E2" s="247"/>
      <c r="F2" s="248"/>
      <c r="G2" s="33"/>
    </row>
    <row r="3" spans="1:11" s="1" customFormat="1" ht="40.5" customHeight="1" x14ac:dyDescent="0.3">
      <c r="A3" s="74" t="s">
        <v>0</v>
      </c>
      <c r="B3" s="75" t="s">
        <v>22</v>
      </c>
      <c r="C3" s="74" t="s">
        <v>19</v>
      </c>
      <c r="D3" s="75" t="s">
        <v>22</v>
      </c>
      <c r="E3" s="49" t="s">
        <v>20</v>
      </c>
      <c r="F3" s="75" t="s">
        <v>22</v>
      </c>
      <c r="G3" s="33"/>
      <c r="H3" s="2"/>
      <c r="J3" s="69"/>
      <c r="K3" s="69"/>
    </row>
    <row r="4" spans="1:11" s="66" customFormat="1" ht="15" customHeight="1" x14ac:dyDescent="0.25">
      <c r="A4" s="68"/>
      <c r="B4" s="71"/>
      <c r="C4" s="68"/>
      <c r="D4" s="71"/>
      <c r="E4" s="22"/>
      <c r="F4" s="71"/>
      <c r="J4" s="70"/>
      <c r="K4" s="72"/>
    </row>
    <row r="5" spans="1:11" s="66" customFormat="1" ht="15" customHeight="1" x14ac:dyDescent="0.25">
      <c r="A5" s="68"/>
      <c r="B5" s="71"/>
      <c r="C5" s="68"/>
      <c r="D5" s="71"/>
      <c r="E5" s="22"/>
      <c r="F5" s="71"/>
      <c r="J5" s="70"/>
      <c r="K5" s="72"/>
    </row>
    <row r="6" spans="1:11" s="66" customFormat="1" ht="15" customHeight="1" x14ac:dyDescent="0.25">
      <c r="A6" s="68"/>
      <c r="B6" s="71"/>
      <c r="C6" s="68"/>
      <c r="D6" s="71"/>
      <c r="E6" s="22"/>
      <c r="F6" s="71"/>
      <c r="J6" s="70"/>
      <c r="K6" s="72"/>
    </row>
    <row r="7" spans="1:11" s="66" customFormat="1" ht="15" customHeight="1" x14ac:dyDescent="0.25">
      <c r="A7" s="68"/>
      <c r="B7" s="71"/>
      <c r="C7" s="68"/>
      <c r="D7" s="71"/>
      <c r="E7" s="22"/>
      <c r="F7" s="71"/>
      <c r="J7" s="70"/>
      <c r="K7" s="72"/>
    </row>
    <row r="8" spans="1:11" s="66" customFormat="1" ht="15" customHeight="1" x14ac:dyDescent="0.25">
      <c r="A8" s="68"/>
      <c r="B8" s="71"/>
      <c r="C8" s="68"/>
      <c r="D8" s="71"/>
      <c r="E8" s="68"/>
      <c r="F8" s="71"/>
      <c r="J8" s="70"/>
      <c r="K8" s="72"/>
    </row>
    <row r="9" spans="1:11" s="66" customFormat="1" ht="15" customHeight="1" x14ac:dyDescent="0.25">
      <c r="A9" s="68"/>
      <c r="B9" s="71"/>
      <c r="C9" s="68"/>
      <c r="D9" s="71"/>
      <c r="E9" s="68"/>
      <c r="F9" s="71"/>
      <c r="J9" s="70"/>
      <c r="K9" s="72"/>
    </row>
    <row r="10" spans="1:11" s="66" customFormat="1" ht="15" customHeight="1" x14ac:dyDescent="0.25">
      <c r="A10" s="68"/>
      <c r="B10" s="71"/>
      <c r="C10" s="68"/>
      <c r="D10" s="71"/>
      <c r="E10" s="68"/>
      <c r="F10" s="71"/>
      <c r="J10" s="70"/>
      <c r="K10" s="72"/>
    </row>
    <row r="11" spans="1:11" s="66" customFormat="1" ht="15" customHeight="1" x14ac:dyDescent="0.25">
      <c r="A11" s="68"/>
      <c r="B11" s="71"/>
      <c r="C11" s="68"/>
      <c r="D11" s="71"/>
      <c r="E11" s="73"/>
      <c r="F11" s="71"/>
      <c r="J11" s="72"/>
      <c r="K11" s="72"/>
    </row>
    <row r="12" spans="1:11" s="66" customFormat="1" ht="15" customHeight="1" x14ac:dyDescent="0.25">
      <c r="A12" s="68"/>
      <c r="B12" s="71"/>
      <c r="C12" s="68"/>
      <c r="D12" s="71"/>
      <c r="E12" s="68"/>
      <c r="F12" s="71"/>
      <c r="J12" s="72"/>
      <c r="K12" s="72"/>
    </row>
    <row r="13" spans="1:11" s="66" customFormat="1" ht="15" customHeight="1" x14ac:dyDescent="0.25">
      <c r="A13" s="68"/>
      <c r="B13" s="71"/>
      <c r="C13" s="68"/>
      <c r="D13" s="71"/>
      <c r="E13" s="68"/>
      <c r="F13" s="71"/>
      <c r="J13" s="72"/>
      <c r="K13" s="72"/>
    </row>
    <row r="14" spans="1:11" s="66" customFormat="1" ht="15" customHeight="1" x14ac:dyDescent="0.25">
      <c r="A14" s="68"/>
      <c r="B14" s="71"/>
      <c r="C14" s="68"/>
      <c r="D14" s="71"/>
      <c r="E14" s="68"/>
      <c r="F14" s="71"/>
      <c r="J14" s="72"/>
      <c r="K14" s="72"/>
    </row>
    <row r="15" spans="1:11" s="66" customFormat="1" ht="15" customHeight="1" x14ac:dyDescent="0.25">
      <c r="A15" s="68"/>
      <c r="B15" s="71"/>
      <c r="C15" s="68"/>
      <c r="D15" s="71"/>
      <c r="E15" s="73"/>
      <c r="F15" s="71"/>
      <c r="J15" s="72"/>
      <c r="K15" s="72"/>
    </row>
    <row r="16" spans="1:11" s="66" customFormat="1" ht="15" customHeight="1" x14ac:dyDescent="0.25">
      <c r="A16" s="68"/>
      <c r="B16" s="71"/>
      <c r="C16" s="68"/>
      <c r="D16" s="71"/>
      <c r="E16" s="68"/>
      <c r="F16" s="71"/>
      <c r="J16" s="72"/>
      <c r="K16" s="72"/>
    </row>
    <row r="17" spans="1:11" s="66" customFormat="1" ht="15" customHeight="1" x14ac:dyDescent="0.25">
      <c r="A17" s="68"/>
      <c r="B17" s="71"/>
      <c r="C17" s="68"/>
      <c r="D17" s="71"/>
      <c r="E17" s="68"/>
      <c r="F17" s="71"/>
      <c r="J17" s="72"/>
      <c r="K17" s="72"/>
    </row>
    <row r="18" spans="1:11" s="66" customFormat="1" ht="15" customHeight="1" x14ac:dyDescent="0.25">
      <c r="A18" s="68"/>
      <c r="B18" s="71"/>
      <c r="C18" s="68"/>
      <c r="D18" s="71"/>
      <c r="E18" s="68"/>
      <c r="F18" s="71"/>
      <c r="J18" s="72"/>
      <c r="K18" s="72"/>
    </row>
    <row r="19" spans="1:11" s="66" customFormat="1" ht="15" customHeight="1" x14ac:dyDescent="0.25">
      <c r="A19" s="68"/>
      <c r="B19" s="71"/>
      <c r="C19" s="68"/>
      <c r="D19" s="71"/>
      <c r="E19" s="68"/>
      <c r="F19" s="71"/>
      <c r="J19" s="72"/>
      <c r="K19" s="72"/>
    </row>
    <row r="20" spans="1:11" s="66" customFormat="1" ht="15" customHeight="1" x14ac:dyDescent="0.25">
      <c r="A20" s="68"/>
      <c r="B20" s="71"/>
      <c r="C20" s="68"/>
      <c r="D20" s="71"/>
      <c r="E20" s="68"/>
      <c r="F20" s="71"/>
    </row>
    <row r="21" spans="1:11" s="66" customFormat="1" ht="15" customHeight="1" x14ac:dyDescent="0.25">
      <c r="A21" s="68"/>
      <c r="B21" s="71"/>
      <c r="C21" s="68"/>
      <c r="D21" s="71"/>
      <c r="E21" s="68"/>
      <c r="F21" s="71"/>
    </row>
    <row r="22" spans="1:11" s="66" customFormat="1" ht="15" customHeight="1" x14ac:dyDescent="0.25">
      <c r="A22" s="68"/>
      <c r="B22" s="71"/>
      <c r="C22" s="68"/>
      <c r="D22" s="71"/>
      <c r="E22" s="68"/>
      <c r="F22" s="71"/>
      <c r="J22" s="72"/>
      <c r="K22" s="72"/>
    </row>
    <row r="23" spans="1:11" s="66" customFormat="1" ht="15" customHeight="1" x14ac:dyDescent="0.25">
      <c r="A23" s="68"/>
      <c r="B23" s="71"/>
      <c r="C23" s="68"/>
      <c r="D23" s="71"/>
      <c r="E23" s="68"/>
      <c r="F23" s="71"/>
      <c r="J23" s="72"/>
      <c r="K23" s="72"/>
    </row>
    <row r="24" spans="1:11" s="66" customFormat="1" ht="15" customHeight="1" x14ac:dyDescent="0.25">
      <c r="A24" s="68"/>
      <c r="B24" s="71"/>
      <c r="C24" s="68"/>
      <c r="D24" s="71"/>
      <c r="E24" s="68"/>
      <c r="F24" s="71"/>
      <c r="J24" s="72"/>
      <c r="K24" s="72"/>
    </row>
    <row r="25" spans="1:11" s="66" customFormat="1" ht="15" customHeight="1" x14ac:dyDescent="0.25">
      <c r="A25" s="68"/>
      <c r="B25" s="71"/>
      <c r="C25" s="68"/>
      <c r="D25" s="71"/>
      <c r="E25" s="68"/>
      <c r="F25" s="71"/>
    </row>
    <row r="26" spans="1:11" s="66" customFormat="1" ht="15" customHeight="1" x14ac:dyDescent="0.25">
      <c r="A26" s="68"/>
      <c r="B26" s="71"/>
      <c r="C26" s="68"/>
      <c r="D26" s="71"/>
      <c r="E26" s="68"/>
      <c r="F26" s="71"/>
    </row>
    <row r="28" spans="1:11" ht="17.399999999999999" x14ac:dyDescent="0.3">
      <c r="A28" s="86" t="s">
        <v>21</v>
      </c>
    </row>
    <row r="40" spans="2:2" x14ac:dyDescent="0.25">
      <c r="B40" s="21"/>
    </row>
  </sheetData>
  <mergeCells count="1">
    <mergeCell ref="A2:F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2</vt:i4>
      </vt:variant>
    </vt:vector>
  </HeadingPairs>
  <TitlesOfParts>
    <vt:vector size="10" baseType="lpstr">
      <vt:lpstr>Sales budget</vt:lpstr>
      <vt:lpstr>Cost budget</vt:lpstr>
      <vt:lpstr>Liquidity budget</vt:lpstr>
      <vt:lpstr>Capital budget</vt:lpstr>
      <vt:lpstr>Overview operation budget</vt:lpstr>
      <vt:lpstr>Distribution</vt:lpstr>
      <vt:lpstr>Sales of goods</vt:lpstr>
      <vt:lpstr>Price list cost factors</vt:lpstr>
      <vt:lpstr>Distribution!Utskriftsområde</vt:lpstr>
      <vt:lpstr>'Sales of goods'!Utskriftsområde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Skjema for beregning av driftsoverskot</dc:title>
  <dc:creator>Viggo Johannessen</dc:creator>
  <cp:lastModifiedBy>Kjersti Bjørke</cp:lastModifiedBy>
  <cp:lastPrinted>2017-03-15T08:23:22Z</cp:lastPrinted>
  <dcterms:created xsi:type="dcterms:W3CDTF">2003-01-24T14:38:01Z</dcterms:created>
  <dcterms:modified xsi:type="dcterms:W3CDTF">2018-12-20T08:05:42Z</dcterms:modified>
</cp:coreProperties>
</file>